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115" windowHeight="7320" activeTab="1"/>
  </bookViews>
  <sheets>
    <sheet name="FUNCIONAL" sheetId="2" r:id="rId1"/>
    <sheet name="Económica  (3)" sheetId="4" r:id="rId2"/>
  </sheets>
  <definedNames>
    <definedName name="_Fill" localSheetId="1" hidden="1">#REF!</definedName>
    <definedName name="_Fill" hidden="1">#REF!</definedName>
    <definedName name="_xlnm._FilterDatabase" localSheetId="1" hidden="1">'Económica  (3)'!$D$10:$N$46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108" i="2" l="1"/>
  <c r="O132" i="2"/>
  <c r="L132" i="2"/>
  <c r="L164" i="2"/>
  <c r="P125" i="2" l="1"/>
  <c r="O165" i="2"/>
  <c r="J32" i="4" l="1"/>
  <c r="L46" i="4" l="1"/>
  <c r="L45" i="4" s="1"/>
  <c r="L44" i="4" s="1"/>
  <c r="L43" i="4" s="1"/>
  <c r="N45" i="4"/>
  <c r="N44" i="4" s="1"/>
  <c r="N43" i="4" s="1"/>
  <c r="M45" i="4"/>
  <c r="K45" i="4"/>
  <c r="K44" i="4" s="1"/>
  <c r="K43" i="4" s="1"/>
  <c r="J45" i="4"/>
  <c r="J44" i="4" s="1"/>
  <c r="J43" i="4" s="1"/>
  <c r="M44" i="4"/>
  <c r="M43" i="4" s="1"/>
  <c r="N41" i="4"/>
  <c r="M41" i="4"/>
  <c r="M40" i="4" s="1"/>
  <c r="L41" i="4"/>
  <c r="K41" i="4"/>
  <c r="K40" i="4" s="1"/>
  <c r="J41" i="4"/>
  <c r="J40" i="4" s="1"/>
  <c r="N40" i="4"/>
  <c r="L40" i="4"/>
  <c r="K32" i="4"/>
  <c r="N32" i="4"/>
  <c r="L32" i="4"/>
  <c r="K23" i="4"/>
  <c r="N23" i="4"/>
  <c r="N22" i="4" s="1"/>
  <c r="L23" i="4"/>
  <c r="J23" i="4"/>
  <c r="J22" i="4" s="1"/>
  <c r="L21" i="4"/>
  <c r="L20" i="4"/>
  <c r="L19" i="4"/>
  <c r="L18" i="4"/>
  <c r="L17" i="4"/>
  <c r="L16" i="4"/>
  <c r="N15" i="4"/>
  <c r="M15" i="4"/>
  <c r="M14" i="4" s="1"/>
  <c r="K15" i="4"/>
  <c r="K14" i="4" s="1"/>
  <c r="J15" i="4"/>
  <c r="J14" i="4" s="1"/>
  <c r="N14" i="4"/>
  <c r="N13" i="4" l="1"/>
  <c r="N11" i="4" s="1"/>
  <c r="K22" i="4"/>
  <c r="K13" i="4" s="1"/>
  <c r="K11" i="4" s="1"/>
  <c r="L15" i="4"/>
  <c r="L14" i="4" s="1"/>
  <c r="L22" i="4"/>
  <c r="J13" i="4"/>
  <c r="J11" i="4" s="1"/>
  <c r="M13" i="4"/>
  <c r="M11" i="4" s="1"/>
  <c r="L13" i="4" l="1"/>
  <c r="L11" i="4" s="1"/>
  <c r="K102" i="2"/>
  <c r="K103" i="2"/>
  <c r="K101" i="2"/>
  <c r="K93" i="2" s="1"/>
  <c r="K100" i="2"/>
  <c r="L157" i="2"/>
  <c r="K233" i="2"/>
  <c r="K232" i="2"/>
  <c r="K64" i="2" l="1"/>
  <c r="L103" i="2" l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O228" i="2"/>
  <c r="R223" i="2"/>
  <c r="Q223" i="2"/>
  <c r="P223" i="2"/>
  <c r="N223" i="2"/>
  <c r="M223" i="2"/>
  <c r="L223" i="2"/>
  <c r="K223" i="2"/>
  <c r="R222" i="2"/>
  <c r="Q222" i="2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R220" i="2"/>
  <c r="Q220" i="2"/>
  <c r="P220" i="2"/>
  <c r="N220" i="2"/>
  <c r="M220" i="2"/>
  <c r="L220" i="2"/>
  <c r="L212" i="2" s="1"/>
  <c r="K220" i="2"/>
  <c r="K212" i="2" s="1"/>
  <c r="K204" i="2" s="1"/>
  <c r="R215" i="2"/>
  <c r="Q215" i="2"/>
  <c r="P215" i="2"/>
  <c r="N215" i="2"/>
  <c r="M215" i="2"/>
  <c r="L215" i="2"/>
  <c r="K215" i="2"/>
  <c r="R214" i="2"/>
  <c r="Q214" i="2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N205" i="2" s="1"/>
  <c r="N197" i="2" s="1"/>
  <c r="N189" i="2" s="1"/>
  <c r="M213" i="2"/>
  <c r="M205" i="2" s="1"/>
  <c r="L213" i="2"/>
  <c r="K213" i="2"/>
  <c r="K205" i="2" s="1"/>
  <c r="K197" i="2" s="1"/>
  <c r="K189" i="2" s="1"/>
  <c r="R212" i="2"/>
  <c r="Q212" i="2"/>
  <c r="Q204" i="2" s="1"/>
  <c r="P212" i="2"/>
  <c r="P204" i="2" s="1"/>
  <c r="N212" i="2"/>
  <c r="M212" i="2"/>
  <c r="M204" i="2" s="1"/>
  <c r="R207" i="2"/>
  <c r="Q207" i="2"/>
  <c r="Q209" i="2" s="1"/>
  <c r="P207" i="2"/>
  <c r="N207" i="2"/>
  <c r="M207" i="2"/>
  <c r="M209" i="2" s="1"/>
  <c r="L207" i="2"/>
  <c r="K207" i="2"/>
  <c r="K209" i="2" s="1"/>
  <c r="R206" i="2"/>
  <c r="Q206" i="2"/>
  <c r="P206" i="2"/>
  <c r="N206" i="2"/>
  <c r="M206" i="2"/>
  <c r="R205" i="2"/>
  <c r="P205" i="2"/>
  <c r="S205" i="2" s="1"/>
  <c r="R204" i="2"/>
  <c r="N204" i="2"/>
  <c r="N196" i="2" s="1"/>
  <c r="N188" i="2" s="1"/>
  <c r="R199" i="2"/>
  <c r="Q199" i="2"/>
  <c r="Q200" i="2" s="1"/>
  <c r="P199" i="2"/>
  <c r="N199" i="2"/>
  <c r="N191" i="2" s="1"/>
  <c r="N193" i="2" s="1"/>
  <c r="M199" i="2"/>
  <c r="L199" i="2"/>
  <c r="L191" i="2" s="1"/>
  <c r="K199" i="2"/>
  <c r="R198" i="2"/>
  <c r="Q198" i="2"/>
  <c r="Q190" i="2" s="1"/>
  <c r="P198" i="2"/>
  <c r="P190" i="2" s="1"/>
  <c r="S190" i="2" s="1"/>
  <c r="N198" i="2"/>
  <c r="M198" i="2"/>
  <c r="M190" i="2" s="1"/>
  <c r="L198" i="2"/>
  <c r="L190" i="2" s="1"/>
  <c r="R197" i="2"/>
  <c r="R189" i="2" s="1"/>
  <c r="M197" i="2"/>
  <c r="R196" i="2"/>
  <c r="R188" i="2" s="1"/>
  <c r="Q196" i="2"/>
  <c r="M196" i="2"/>
  <c r="M188" i="2" s="1"/>
  <c r="R191" i="2"/>
  <c r="P191" i="2"/>
  <c r="R190" i="2"/>
  <c r="N190" i="2"/>
  <c r="M189" i="2"/>
  <c r="Q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O183" i="2"/>
  <c r="S182" i="2"/>
  <c r="O182" i="2"/>
  <c r="S181" i="2"/>
  <c r="O181" i="2"/>
  <c r="S180" i="2"/>
  <c r="O180" i="2"/>
  <c r="R175" i="2"/>
  <c r="Q175" i="2"/>
  <c r="P175" i="2"/>
  <c r="S175" i="2" s="1"/>
  <c r="N175" i="2"/>
  <c r="M175" i="2"/>
  <c r="L175" i="2"/>
  <c r="K175" i="2"/>
  <c r="R174" i="2"/>
  <c r="Q174" i="2"/>
  <c r="P174" i="2"/>
  <c r="N174" i="2"/>
  <c r="M174" i="2"/>
  <c r="L174" i="2"/>
  <c r="K174" i="2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O167" i="2"/>
  <c r="S166" i="2"/>
  <c r="O166" i="2"/>
  <c r="T166" i="2" s="1"/>
  <c r="U166" i="2" s="1"/>
  <c r="S165" i="2"/>
  <c r="S164" i="2"/>
  <c r="O164" i="2"/>
  <c r="R159" i="2"/>
  <c r="Q159" i="2"/>
  <c r="P159" i="2"/>
  <c r="N159" i="2"/>
  <c r="M159" i="2"/>
  <c r="L159" i="2"/>
  <c r="K159" i="2"/>
  <c r="K151" i="2" s="1"/>
  <c r="K143" i="2" s="1"/>
  <c r="R158" i="2"/>
  <c r="Q158" i="2"/>
  <c r="Q150" i="2" s="1"/>
  <c r="Q142" i="2" s="1"/>
  <c r="P158" i="2"/>
  <c r="N158" i="2"/>
  <c r="N150" i="2" s="1"/>
  <c r="N142" i="2" s="1"/>
  <c r="M158" i="2"/>
  <c r="L158" i="2"/>
  <c r="L150" i="2" s="1"/>
  <c r="L142" i="2" s="1"/>
  <c r="K158" i="2"/>
  <c r="K150" i="2" s="1"/>
  <c r="K142" i="2" s="1"/>
  <c r="R157" i="2"/>
  <c r="R149" i="2" s="1"/>
  <c r="R141" i="2" s="1"/>
  <c r="Q157" i="2"/>
  <c r="P157" i="2"/>
  <c r="S157" i="2" s="1"/>
  <c r="N157" i="2"/>
  <c r="M157" i="2"/>
  <c r="M149" i="2" s="1"/>
  <c r="M141" i="2" s="1"/>
  <c r="K157" i="2"/>
  <c r="R156" i="2"/>
  <c r="Q156" i="2"/>
  <c r="P156" i="2"/>
  <c r="S156" i="2" s="1"/>
  <c r="N156" i="2"/>
  <c r="N160" i="2" s="1"/>
  <c r="M156" i="2"/>
  <c r="L156" i="2"/>
  <c r="L148" i="2" s="1"/>
  <c r="L140" i="2" s="1"/>
  <c r="K156" i="2"/>
  <c r="K148" i="2" s="1"/>
  <c r="K140" i="2" s="1"/>
  <c r="R151" i="2"/>
  <c r="Q151" i="2"/>
  <c r="P151" i="2"/>
  <c r="N151" i="2"/>
  <c r="N153" i="2" s="1"/>
  <c r="M151" i="2"/>
  <c r="R150" i="2"/>
  <c r="P150" i="2"/>
  <c r="M150" i="2"/>
  <c r="Q149" i="2"/>
  <c r="N149" i="2"/>
  <c r="R148" i="2"/>
  <c r="Q148" i="2"/>
  <c r="P148" i="2"/>
  <c r="N148" i="2"/>
  <c r="N152" i="2" s="1"/>
  <c r="M148" i="2"/>
  <c r="O145" i="2"/>
  <c r="O144" i="2"/>
  <c r="Q143" i="2"/>
  <c r="N143" i="2"/>
  <c r="R142" i="2"/>
  <c r="P142" i="2"/>
  <c r="M142" i="2"/>
  <c r="Q141" i="2"/>
  <c r="N141" i="2"/>
  <c r="R140" i="2"/>
  <c r="Q140" i="2"/>
  <c r="P140" i="2"/>
  <c r="N140" i="2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T132" i="2" s="1"/>
  <c r="R127" i="2"/>
  <c r="Q127" i="2"/>
  <c r="P127" i="2"/>
  <c r="S127" i="2" s="1"/>
  <c r="N127" i="2"/>
  <c r="M127" i="2"/>
  <c r="L127" i="2"/>
  <c r="K127" i="2"/>
  <c r="R126" i="2"/>
  <c r="Q126" i="2"/>
  <c r="P126" i="2"/>
  <c r="N126" i="2"/>
  <c r="M126" i="2"/>
  <c r="L126" i="2"/>
  <c r="K126" i="2"/>
  <c r="R125" i="2"/>
  <c r="Q125" i="2"/>
  <c r="S125" i="2"/>
  <c r="N125" i="2"/>
  <c r="M125" i="2"/>
  <c r="L125" i="2"/>
  <c r="K125" i="2"/>
  <c r="R124" i="2"/>
  <c r="Q124" i="2"/>
  <c r="P124" i="2"/>
  <c r="N124" i="2"/>
  <c r="M124" i="2"/>
  <c r="L124" i="2"/>
  <c r="K124" i="2"/>
  <c r="K116" i="2" s="1"/>
  <c r="R119" i="2"/>
  <c r="Q119" i="2"/>
  <c r="P119" i="2"/>
  <c r="S119" i="2" s="1"/>
  <c r="N119" i="2"/>
  <c r="M119" i="2"/>
  <c r="L119" i="2"/>
  <c r="K119" i="2"/>
  <c r="R118" i="2"/>
  <c r="Q118" i="2"/>
  <c r="P118" i="2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N116" i="2"/>
  <c r="M116" i="2"/>
  <c r="L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O111" i="2"/>
  <c r="S110" i="2"/>
  <c r="O110" i="2"/>
  <c r="T110" i="2" s="1"/>
  <c r="U110" i="2" s="1"/>
  <c r="S109" i="2"/>
  <c r="O109" i="2"/>
  <c r="S108" i="2"/>
  <c r="O108" i="2"/>
  <c r="T108" i="2" s="1"/>
  <c r="U108" i="2" s="1"/>
  <c r="R103" i="2"/>
  <c r="Q103" i="2"/>
  <c r="P103" i="2"/>
  <c r="N103" i="2"/>
  <c r="N95" i="2" s="1"/>
  <c r="M103" i="2"/>
  <c r="K105" i="2"/>
  <c r="R102" i="2"/>
  <c r="Q102" i="2"/>
  <c r="P102" i="2"/>
  <c r="N102" i="2"/>
  <c r="M102" i="2"/>
  <c r="L102" i="2"/>
  <c r="O102" i="2" s="1"/>
  <c r="R101" i="2"/>
  <c r="Q101" i="2"/>
  <c r="P101" i="2"/>
  <c r="N101" i="2"/>
  <c r="M101" i="2"/>
  <c r="L101" i="2"/>
  <c r="O101" i="2" s="1"/>
  <c r="R100" i="2"/>
  <c r="Q100" i="2"/>
  <c r="P100" i="2"/>
  <c r="N100" i="2"/>
  <c r="M100" i="2"/>
  <c r="R95" i="2"/>
  <c r="R96" i="2" s="1"/>
  <c r="P95" i="2"/>
  <c r="M95" i="2"/>
  <c r="M97" i="2" s="1"/>
  <c r="L95" i="2"/>
  <c r="K95" i="2"/>
  <c r="R94" i="2"/>
  <c r="Q94" i="2"/>
  <c r="P94" i="2"/>
  <c r="N94" i="2"/>
  <c r="M94" i="2"/>
  <c r="K94" i="2"/>
  <c r="R93" i="2"/>
  <c r="Q93" i="2"/>
  <c r="Q85" i="2" s="1"/>
  <c r="P93" i="2"/>
  <c r="N93" i="2"/>
  <c r="N85" i="2" s="1"/>
  <c r="N77" i="2" s="1"/>
  <c r="N69" i="2" s="1"/>
  <c r="M93" i="2"/>
  <c r="K85" i="2"/>
  <c r="R92" i="2"/>
  <c r="Q92" i="2"/>
  <c r="Q84" i="2" s="1"/>
  <c r="Q76" i="2" s="1"/>
  <c r="Q68" i="2" s="1"/>
  <c r="P92" i="2"/>
  <c r="N92" i="2"/>
  <c r="N96" i="2" s="1"/>
  <c r="M92" i="2"/>
  <c r="L92" i="2"/>
  <c r="K92" i="2"/>
  <c r="K84" i="2" s="1"/>
  <c r="R87" i="2"/>
  <c r="R88" i="2" s="1"/>
  <c r="P87" i="2"/>
  <c r="M87" i="2"/>
  <c r="M89" i="2" s="1"/>
  <c r="R86" i="2"/>
  <c r="Q86" i="2"/>
  <c r="Q78" i="2" s="1"/>
  <c r="Q70" i="2" s="1"/>
  <c r="Q14" i="2" s="1"/>
  <c r="P86" i="2"/>
  <c r="N86" i="2"/>
  <c r="N78" i="2" s="1"/>
  <c r="N70" i="2" s="1"/>
  <c r="M86" i="2"/>
  <c r="R85" i="2"/>
  <c r="R77" i="2" s="1"/>
  <c r="R69" i="2" s="1"/>
  <c r="M85" i="2"/>
  <c r="R84" i="2"/>
  <c r="R76" i="2" s="1"/>
  <c r="R68" i="2" s="1"/>
  <c r="N84" i="2"/>
  <c r="N76" i="2" s="1"/>
  <c r="N68" i="2" s="1"/>
  <c r="M84" i="2"/>
  <c r="R78" i="2"/>
  <c r="M78" i="2"/>
  <c r="M70" i="2" s="1"/>
  <c r="Q77" i="2"/>
  <c r="Q69" i="2" s="1"/>
  <c r="M77" i="2"/>
  <c r="M76" i="2"/>
  <c r="R70" i="2"/>
  <c r="M69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O63" i="2"/>
  <c r="S62" i="2"/>
  <c r="O62" i="2"/>
  <c r="S61" i="2"/>
  <c r="O61" i="2"/>
  <c r="S60" i="2"/>
  <c r="O60" i="2"/>
  <c r="R55" i="2"/>
  <c r="Q55" i="2"/>
  <c r="P55" i="2"/>
  <c r="S55" i="2" s="1"/>
  <c r="N55" i="2"/>
  <c r="M55" i="2"/>
  <c r="L55" i="2"/>
  <c r="K55" i="2"/>
  <c r="R54" i="2"/>
  <c r="Q54" i="2"/>
  <c r="P54" i="2"/>
  <c r="N54" i="2"/>
  <c r="M54" i="2"/>
  <c r="L54" i="2"/>
  <c r="K54" i="2"/>
  <c r="R53" i="2"/>
  <c r="R45" i="2" s="1"/>
  <c r="R37" i="2" s="1"/>
  <c r="R29" i="2" s="1"/>
  <c r="R21" i="2" s="1"/>
  <c r="R13" i="2" s="1"/>
  <c r="Q53" i="2"/>
  <c r="P53" i="2"/>
  <c r="S53" i="2" s="1"/>
  <c r="N53" i="2"/>
  <c r="M53" i="2"/>
  <c r="M45" i="2" s="1"/>
  <c r="M37" i="2" s="1"/>
  <c r="M29" i="2" s="1"/>
  <c r="M21" i="2" s="1"/>
  <c r="M13" i="2" s="1"/>
  <c r="L53" i="2"/>
  <c r="L45" i="2" s="1"/>
  <c r="L37" i="2" s="1"/>
  <c r="L29" i="2" s="1"/>
  <c r="L21" i="2" s="1"/>
  <c r="K53" i="2"/>
  <c r="R52" i="2"/>
  <c r="Q52" i="2"/>
  <c r="P52" i="2"/>
  <c r="N52" i="2"/>
  <c r="M52" i="2"/>
  <c r="L52" i="2"/>
  <c r="K52" i="2"/>
  <c r="R47" i="2"/>
  <c r="Q47" i="2"/>
  <c r="P47" i="2"/>
  <c r="S47" i="2" s="1"/>
  <c r="N47" i="2"/>
  <c r="M47" i="2"/>
  <c r="L47" i="2"/>
  <c r="L39" i="2" s="1"/>
  <c r="L31" i="2" s="1"/>
  <c r="L23" i="2" s="1"/>
  <c r="K47" i="2"/>
  <c r="R46" i="2"/>
  <c r="Q46" i="2"/>
  <c r="P46" i="2"/>
  <c r="N46" i="2"/>
  <c r="M46" i="2"/>
  <c r="L46" i="2"/>
  <c r="Q45" i="2"/>
  <c r="N45" i="2"/>
  <c r="K45" i="2"/>
  <c r="R44" i="2"/>
  <c r="Q44" i="2"/>
  <c r="Q36" i="2" s="1"/>
  <c r="Q28" i="2" s="1"/>
  <c r="Q20" i="2" s="1"/>
  <c r="P44" i="2"/>
  <c r="N44" i="2"/>
  <c r="N36" i="2" s="1"/>
  <c r="N28" i="2" s="1"/>
  <c r="N20" i="2" s="1"/>
  <c r="M44" i="2"/>
  <c r="L44" i="2"/>
  <c r="L36" i="2" s="1"/>
  <c r="L28" i="2" s="1"/>
  <c r="L20" i="2" s="1"/>
  <c r="Q39" i="2"/>
  <c r="N39" i="2"/>
  <c r="K39" i="2"/>
  <c r="K31" i="2" s="1"/>
  <c r="K23" i="2" s="1"/>
  <c r="R38" i="2"/>
  <c r="Q38" i="2"/>
  <c r="P38" i="2"/>
  <c r="N38" i="2"/>
  <c r="M38" i="2"/>
  <c r="L38" i="2"/>
  <c r="L30" i="2" s="1"/>
  <c r="L22" i="2" s="1"/>
  <c r="Q37" i="2"/>
  <c r="Q29" i="2" s="1"/>
  <c r="Q21" i="2" s="1"/>
  <c r="Q13" i="2" s="1"/>
  <c r="N37" i="2"/>
  <c r="N29" i="2" s="1"/>
  <c r="N21" i="2" s="1"/>
  <c r="R36" i="2"/>
  <c r="R28" i="2" s="1"/>
  <c r="R20" i="2" s="1"/>
  <c r="R12" i="2" s="1"/>
  <c r="P36" i="2"/>
  <c r="M36" i="2"/>
  <c r="M28" i="2" s="1"/>
  <c r="M20" i="2" s="1"/>
  <c r="M12" i="2" s="1"/>
  <c r="R30" i="2"/>
  <c r="Q30" i="2"/>
  <c r="P30" i="2"/>
  <c r="N30" i="2"/>
  <c r="M30" i="2"/>
  <c r="R22" i="2"/>
  <c r="Q22" i="2"/>
  <c r="P22" i="2"/>
  <c r="N22" i="2"/>
  <c r="M22" i="2"/>
  <c r="R14" i="2"/>
  <c r="M14" i="2"/>
  <c r="N13" i="2" l="1"/>
  <c r="Q12" i="2"/>
  <c r="S36" i="2"/>
  <c r="N41" i="2"/>
  <c r="Q41" i="2"/>
  <c r="M49" i="2"/>
  <c r="R49" i="2"/>
  <c r="M57" i="2"/>
  <c r="R57" i="2"/>
  <c r="N12" i="2"/>
  <c r="N14" i="2"/>
  <c r="N97" i="2"/>
  <c r="N87" i="2"/>
  <c r="N79" i="2" s="1"/>
  <c r="N71" i="2" s="1"/>
  <c r="S204" i="2"/>
  <c r="P196" i="2"/>
  <c r="S22" i="2"/>
  <c r="P28" i="2"/>
  <c r="S30" i="2"/>
  <c r="N31" i="2"/>
  <c r="Q31" i="2"/>
  <c r="S38" i="2"/>
  <c r="M39" i="2"/>
  <c r="P39" i="2"/>
  <c r="R39" i="2"/>
  <c r="S44" i="2"/>
  <c r="P45" i="2"/>
  <c r="S46" i="2"/>
  <c r="N49" i="2"/>
  <c r="Q49" i="2"/>
  <c r="O52" i="2"/>
  <c r="S52" i="2"/>
  <c r="O54" i="2"/>
  <c r="S54" i="2"/>
  <c r="N57" i="2"/>
  <c r="Q57" i="2"/>
  <c r="T60" i="2"/>
  <c r="U60" i="2" s="1"/>
  <c r="T62" i="2"/>
  <c r="U62" i="2" s="1"/>
  <c r="Q105" i="2"/>
  <c r="M121" i="2"/>
  <c r="R121" i="2"/>
  <c r="M129" i="2"/>
  <c r="R129" i="2"/>
  <c r="N145" i="2"/>
  <c r="M153" i="2"/>
  <c r="R153" i="2"/>
  <c r="M161" i="2"/>
  <c r="K177" i="2"/>
  <c r="M177" i="2"/>
  <c r="R177" i="2"/>
  <c r="S185" i="2"/>
  <c r="N217" i="2"/>
  <c r="Q217" i="2"/>
  <c r="N225" i="2"/>
  <c r="Q225" i="2"/>
  <c r="S65" i="2"/>
  <c r="S86" i="2"/>
  <c r="S92" i="2"/>
  <c r="S93" i="2"/>
  <c r="S94" i="2"/>
  <c r="Q95" i="2"/>
  <c r="S100" i="2"/>
  <c r="S101" i="2"/>
  <c r="S102" i="2"/>
  <c r="M105" i="2"/>
  <c r="S103" i="2"/>
  <c r="R105" i="2"/>
  <c r="S113" i="2"/>
  <c r="S116" i="2"/>
  <c r="S118" i="2"/>
  <c r="Q121" i="2"/>
  <c r="S124" i="2"/>
  <c r="S126" i="2"/>
  <c r="Q129" i="2"/>
  <c r="N144" i="2"/>
  <c r="M143" i="2"/>
  <c r="M79" i="2" s="1"/>
  <c r="P143" i="2"/>
  <c r="R143" i="2"/>
  <c r="P149" i="2"/>
  <c r="P141" i="2" s="1"/>
  <c r="Q153" i="2"/>
  <c r="O157" i="2"/>
  <c r="S158" i="2"/>
  <c r="Q161" i="2"/>
  <c r="T164" i="2"/>
  <c r="U164" i="2" s="1"/>
  <c r="S169" i="2"/>
  <c r="S172" i="2"/>
  <c r="O174" i="2"/>
  <c r="S174" i="2"/>
  <c r="N177" i="2"/>
  <c r="Q177" i="2"/>
  <c r="T180" i="2"/>
  <c r="U180" i="2" s="1"/>
  <c r="T182" i="2"/>
  <c r="U182" i="2" s="1"/>
  <c r="R193" i="2"/>
  <c r="P197" i="2"/>
  <c r="M200" i="2"/>
  <c r="S206" i="2"/>
  <c r="S214" i="2"/>
  <c r="M217" i="2"/>
  <c r="P217" i="2"/>
  <c r="R217" i="2"/>
  <c r="S220" i="2"/>
  <c r="S222" i="2"/>
  <c r="M225" i="2"/>
  <c r="P225" i="2"/>
  <c r="R225" i="2"/>
  <c r="P84" i="2"/>
  <c r="S84" i="2" s="1"/>
  <c r="K149" i="2"/>
  <c r="K141" i="2" s="1"/>
  <c r="K77" i="2" s="1"/>
  <c r="K69" i="2" s="1"/>
  <c r="L204" i="2"/>
  <c r="L196" i="2" s="1"/>
  <c r="L84" i="2"/>
  <c r="L76" i="2" s="1"/>
  <c r="L94" i="2"/>
  <c r="L86" i="2" s="1"/>
  <c r="L78" i="2" s="1"/>
  <c r="L70" i="2" s="1"/>
  <c r="L14" i="2" s="1"/>
  <c r="U132" i="2"/>
  <c r="O156" i="2"/>
  <c r="K86" i="2"/>
  <c r="K78" i="2" s="1"/>
  <c r="K70" i="2" s="1"/>
  <c r="K87" i="2"/>
  <c r="K79" i="2" s="1"/>
  <c r="K71" i="2" s="1"/>
  <c r="P85" i="2"/>
  <c r="S85" i="2" s="1"/>
  <c r="L87" i="2"/>
  <c r="P76" i="2"/>
  <c r="P79" i="2"/>
  <c r="P71" i="2" s="1"/>
  <c r="L141" i="2"/>
  <c r="L151" i="2"/>
  <c r="L143" i="2" s="1"/>
  <c r="T157" i="2"/>
  <c r="V157" i="2" s="1"/>
  <c r="O204" i="2"/>
  <c r="L205" i="2"/>
  <c r="L197" i="2" s="1"/>
  <c r="O222" i="2"/>
  <c r="T222" i="2" s="1"/>
  <c r="U222" i="2" s="1"/>
  <c r="N88" i="2"/>
  <c r="N80" i="2"/>
  <c r="K46" i="2"/>
  <c r="O46" i="2" s="1"/>
  <c r="T46" i="2" s="1"/>
  <c r="U46" i="2" s="1"/>
  <c r="P78" i="2"/>
  <c r="O190" i="2"/>
  <c r="T190" i="2" s="1"/>
  <c r="U190" i="2" s="1"/>
  <c r="O206" i="2"/>
  <c r="T206" i="2" s="1"/>
  <c r="U206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O53" i="2"/>
  <c r="T53" i="2" s="1"/>
  <c r="U53" i="2" s="1"/>
  <c r="K49" i="2"/>
  <c r="K57" i="2"/>
  <c r="K37" i="2"/>
  <c r="K41" i="2" s="1"/>
  <c r="O65" i="2"/>
  <c r="K44" i="2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V132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O212" i="2"/>
  <c r="O220" i="2"/>
  <c r="T220" i="2" s="1"/>
  <c r="U220" i="2" s="1"/>
  <c r="K201" i="2"/>
  <c r="K217" i="2"/>
  <c r="K225" i="2"/>
  <c r="T52" i="2"/>
  <c r="U52" i="2" s="1"/>
  <c r="T54" i="2"/>
  <c r="U54" i="2" s="1"/>
  <c r="S48" i="2"/>
  <c r="S57" i="2"/>
  <c r="S56" i="2"/>
  <c r="V60" i="2"/>
  <c r="V62" i="2"/>
  <c r="L24" i="2"/>
  <c r="L32" i="2"/>
  <c r="N32" i="2"/>
  <c r="L40" i="2"/>
  <c r="N40" i="2"/>
  <c r="P40" i="2"/>
  <c r="R40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N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Q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M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U183" i="2" s="1"/>
  <c r="N192" i="2"/>
  <c r="R192" i="2"/>
  <c r="O198" i="2"/>
  <c r="S198" i="2"/>
  <c r="O199" i="2"/>
  <c r="S199" i="2"/>
  <c r="M201" i="2"/>
  <c r="Q201" i="2"/>
  <c r="T204" i="2"/>
  <c r="V204" i="2" s="1"/>
  <c r="O207" i="2"/>
  <c r="S207" i="2"/>
  <c r="K208" i="2"/>
  <c r="T233" i="2"/>
  <c r="U231" i="2"/>
  <c r="Q144" i="2"/>
  <c r="O151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O184" i="2"/>
  <c r="S184" i="2"/>
  <c r="K191" i="2"/>
  <c r="M191" i="2"/>
  <c r="Q191" i="2"/>
  <c r="K196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K216" i="2"/>
  <c r="M216" i="2"/>
  <c r="Q216" i="2"/>
  <c r="O223" i="2"/>
  <c r="S223" i="2"/>
  <c r="K224" i="2"/>
  <c r="M224" i="2"/>
  <c r="Q224" i="2"/>
  <c r="T228" i="2"/>
  <c r="V228" i="2" s="1"/>
  <c r="T230" i="2"/>
  <c r="V230" i="2" s="1"/>
  <c r="O232" i="2"/>
  <c r="S232" i="2"/>
  <c r="O233" i="2"/>
  <c r="S233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L188" i="2" l="1"/>
  <c r="L192" i="2" s="1"/>
  <c r="L200" i="2"/>
  <c r="M71" i="2"/>
  <c r="M80" i="2"/>
  <c r="M81" i="2"/>
  <c r="P145" i="2"/>
  <c r="Q97" i="2"/>
  <c r="Q87" i="2"/>
  <c r="P153" i="2"/>
  <c r="S95" i="2"/>
  <c r="S45" i="2"/>
  <c r="S49" i="2" s="1"/>
  <c r="P37" i="2"/>
  <c r="R41" i="2"/>
  <c r="R31" i="2"/>
  <c r="M41" i="2"/>
  <c r="M31" i="2"/>
  <c r="Q33" i="2"/>
  <c r="Q23" i="2"/>
  <c r="T212" i="2"/>
  <c r="U212" i="2" s="1"/>
  <c r="S197" i="2"/>
  <c r="P189" i="2"/>
  <c r="R144" i="2"/>
  <c r="R79" i="2"/>
  <c r="S39" i="2"/>
  <c r="P31" i="2"/>
  <c r="N33" i="2"/>
  <c r="N23" i="2"/>
  <c r="N15" i="2" s="1"/>
  <c r="S28" i="2"/>
  <c r="P20" i="2"/>
  <c r="S20" i="2" s="1"/>
  <c r="S196" i="2"/>
  <c r="P188" i="2"/>
  <c r="K88" i="2"/>
  <c r="K89" i="2"/>
  <c r="O84" i="2"/>
  <c r="T84" i="2" s="1"/>
  <c r="U84" i="2" s="1"/>
  <c r="L77" i="2"/>
  <c r="L69" i="2" s="1"/>
  <c r="O87" i="2"/>
  <c r="K38" i="2"/>
  <c r="O148" i="2"/>
  <c r="O152" i="2" s="1"/>
  <c r="P89" i="2"/>
  <c r="P77" i="2"/>
  <c r="P81" i="2" s="1"/>
  <c r="K15" i="2"/>
  <c r="L68" i="2"/>
  <c r="L12" i="2" s="1"/>
  <c r="L144" i="2"/>
  <c r="V222" i="2"/>
  <c r="K81" i="2"/>
  <c r="L88" i="2"/>
  <c r="L79" i="2"/>
  <c r="L71" i="2" s="1"/>
  <c r="S76" i="2"/>
  <c r="P68" i="2"/>
  <c r="P80" i="2"/>
  <c r="K73" i="2"/>
  <c r="L153" i="2"/>
  <c r="L97" i="2"/>
  <c r="O149" i="2"/>
  <c r="O153" i="2" s="1"/>
  <c r="L152" i="2"/>
  <c r="O85" i="2"/>
  <c r="T85" i="2" s="1"/>
  <c r="V85" i="2" s="1"/>
  <c r="L89" i="2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O37" i="2"/>
  <c r="K29" i="2"/>
  <c r="O44" i="2"/>
  <c r="O48" i="2" s="1"/>
  <c r="K36" i="2"/>
  <c r="O78" i="2"/>
  <c r="O70" i="2"/>
  <c r="V126" i="2"/>
  <c r="V118" i="2"/>
  <c r="V134" i="2"/>
  <c r="U157" i="2"/>
  <c r="U181" i="2"/>
  <c r="V206" i="2"/>
  <c r="T232" i="2"/>
  <c r="T223" i="2"/>
  <c r="U223" i="2" s="1"/>
  <c r="O225" i="2"/>
  <c r="O224" i="2"/>
  <c r="T214" i="2"/>
  <c r="V214" i="2" s="1"/>
  <c r="O196" i="2"/>
  <c r="O200" i="2" s="1"/>
  <c r="K188" i="2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U230" i="2"/>
  <c r="S209" i="2"/>
  <c r="S208" i="2"/>
  <c r="K200" i="2"/>
  <c r="T199" i="2"/>
  <c r="U199" i="2" s="1"/>
  <c r="T185" i="2"/>
  <c r="T184" i="2"/>
  <c r="V183" i="2"/>
  <c r="S225" i="2"/>
  <c r="S224" i="2"/>
  <c r="T215" i="2"/>
  <c r="V215" i="2" s="1"/>
  <c r="O217" i="2"/>
  <c r="O216" i="2"/>
  <c r="V212" i="2"/>
  <c r="V220" i="2"/>
  <c r="T205" i="2"/>
  <c r="V205" i="2" s="1"/>
  <c r="Q193" i="2"/>
  <c r="Q192" i="2"/>
  <c r="K193" i="2"/>
  <c r="O191" i="2"/>
  <c r="O161" i="2"/>
  <c r="O160" i="2"/>
  <c r="T159" i="2"/>
  <c r="V159" i="2" s="1"/>
  <c r="U228" i="2"/>
  <c r="T207" i="2"/>
  <c r="U207" i="2" s="1"/>
  <c r="O209" i="2"/>
  <c r="O208" i="2"/>
  <c r="U204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N17" i="2" l="1"/>
  <c r="N16" i="2"/>
  <c r="S40" i="2"/>
  <c r="T45" i="2"/>
  <c r="S188" i="2"/>
  <c r="P192" i="2"/>
  <c r="N25" i="2"/>
  <c r="N24" i="2"/>
  <c r="S31" i="2"/>
  <c r="P23" i="2"/>
  <c r="P32" i="2"/>
  <c r="R80" i="2"/>
  <c r="R71" i="2"/>
  <c r="R81" i="2"/>
  <c r="S189" i="2"/>
  <c r="P193" i="2"/>
  <c r="Q25" i="2"/>
  <c r="Q24" i="2"/>
  <c r="M33" i="2"/>
  <c r="M23" i="2"/>
  <c r="M32" i="2"/>
  <c r="O31" i="2"/>
  <c r="T31" i="2" s="1"/>
  <c r="U31" i="2" s="1"/>
  <c r="R33" i="2"/>
  <c r="R23" i="2"/>
  <c r="R32" i="2"/>
  <c r="S37" i="2"/>
  <c r="S41" i="2" s="1"/>
  <c r="P29" i="2"/>
  <c r="P41" i="2"/>
  <c r="S96" i="2"/>
  <c r="S97" i="2"/>
  <c r="Q89" i="2"/>
  <c r="Q79" i="2"/>
  <c r="S87" i="2"/>
  <c r="Q88" i="2"/>
  <c r="M73" i="2"/>
  <c r="M72" i="2"/>
  <c r="O88" i="2"/>
  <c r="T87" i="2"/>
  <c r="U87" i="2" s="1"/>
  <c r="K192" i="2"/>
  <c r="P69" i="2"/>
  <c r="S69" i="2" s="1"/>
  <c r="S77" i="2"/>
  <c r="O76" i="2"/>
  <c r="T76" i="2" s="1"/>
  <c r="U76" i="2" s="1"/>
  <c r="O68" i="2"/>
  <c r="V199" i="2"/>
  <c r="L72" i="2"/>
  <c r="V38" i="2"/>
  <c r="V197" i="2"/>
  <c r="L80" i="2"/>
  <c r="O79" i="2"/>
  <c r="S68" i="2"/>
  <c r="P12" i="2"/>
  <c r="S12" i="2" s="1"/>
  <c r="P72" i="2"/>
  <c r="T78" i="2"/>
  <c r="U78" i="2" s="1"/>
  <c r="O201" i="2"/>
  <c r="L1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13" i="2" s="1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208" i="2"/>
  <c r="T161" i="2"/>
  <c r="T160" i="2"/>
  <c r="T177" i="2"/>
  <c r="T176" i="2"/>
  <c r="V175" i="2"/>
  <c r="O188" i="2"/>
  <c r="O192" i="2" s="1"/>
  <c r="T96" i="2"/>
  <c r="V95" i="2"/>
  <c r="T105" i="2"/>
  <c r="T104" i="2"/>
  <c r="V103" i="2"/>
  <c r="U159" i="2"/>
  <c r="T191" i="2"/>
  <c r="T217" i="2"/>
  <c r="T216" i="2"/>
  <c r="T201" i="2"/>
  <c r="V207" i="2"/>
  <c r="U94" i="2"/>
  <c r="U100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196" i="2"/>
  <c r="V196" i="2" s="1"/>
  <c r="T225" i="2"/>
  <c r="T224" i="2"/>
  <c r="S88" i="2" l="1"/>
  <c r="S89" i="2"/>
  <c r="S29" i="2"/>
  <c r="P21" i="2"/>
  <c r="R73" i="2"/>
  <c r="R72" i="2"/>
  <c r="P33" i="2"/>
  <c r="S23" i="2"/>
  <c r="P24" i="2"/>
  <c r="P25" i="2"/>
  <c r="P15" i="2"/>
  <c r="Q71" i="2"/>
  <c r="Q80" i="2"/>
  <c r="Q81" i="2"/>
  <c r="S79" i="2"/>
  <c r="S80" i="2" s="1"/>
  <c r="R25" i="2"/>
  <c r="R15" i="2"/>
  <c r="R24" i="2"/>
  <c r="M25" i="2"/>
  <c r="O23" i="2"/>
  <c r="T23" i="2" s="1"/>
  <c r="U23" i="2" s="1"/>
  <c r="M24" i="2"/>
  <c r="M15" i="2"/>
  <c r="S32" i="2"/>
  <c r="S33" i="2"/>
  <c r="U45" i="2"/>
  <c r="V45" i="2"/>
  <c r="T77" i="2"/>
  <c r="V77" i="2" s="1"/>
  <c r="T89" i="2"/>
  <c r="T68" i="2"/>
  <c r="V68" i="2" s="1"/>
  <c r="P73" i="2"/>
  <c r="V87" i="2"/>
  <c r="T88" i="2"/>
  <c r="T69" i="2"/>
  <c r="U69" i="2" s="1"/>
  <c r="V76" i="2"/>
  <c r="O73" i="2"/>
  <c r="T97" i="2"/>
  <c r="O81" i="2"/>
  <c r="O80" i="2"/>
  <c r="U93" i="2"/>
  <c r="V78" i="2"/>
  <c r="O15" i="2"/>
  <c r="U68" i="2"/>
  <c r="P16" i="2"/>
  <c r="L17" i="2"/>
  <c r="O72" i="2"/>
  <c r="T48" i="2"/>
  <c r="O193" i="2"/>
  <c r="U189" i="2"/>
  <c r="V189" i="2"/>
  <c r="U196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O28" i="2"/>
  <c r="K20" i="2"/>
  <c r="K12" i="2" s="1"/>
  <c r="O12" i="2" s="1"/>
  <c r="T12" i="2" s="1"/>
  <c r="K32" i="2"/>
  <c r="U44" i="2"/>
  <c r="T36" i="2"/>
  <c r="U36" i="2" s="1"/>
  <c r="O40" i="2"/>
  <c r="T200" i="2"/>
  <c r="T193" i="2"/>
  <c r="U191" i="2"/>
  <c r="T188" i="2"/>
  <c r="V188" i="2" s="1"/>
  <c r="V191" i="2"/>
  <c r="R17" i="2" l="1"/>
  <c r="R16" i="2"/>
  <c r="S24" i="2"/>
  <c r="V23" i="2"/>
  <c r="S21" i="2"/>
  <c r="S25" i="2" s="1"/>
  <c r="P13" i="2"/>
  <c r="S81" i="2"/>
  <c r="Q73" i="2"/>
  <c r="Q72" i="2"/>
  <c r="Q15" i="2"/>
  <c r="S15" i="2" s="1"/>
  <c r="S71" i="2"/>
  <c r="T79" i="2"/>
  <c r="T81" i="2"/>
  <c r="U77" i="2"/>
  <c r="V69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88" i="2"/>
  <c r="T192" i="2"/>
  <c r="S16" i="2" l="1"/>
  <c r="T15" i="2"/>
  <c r="V15" i="2" s="1"/>
  <c r="S13" i="2"/>
  <c r="S17" i="2" s="1"/>
  <c r="P17" i="2"/>
  <c r="U79" i="2"/>
  <c r="V79" i="2"/>
  <c r="T80" i="2"/>
  <c r="S73" i="2"/>
  <c r="S72" i="2"/>
  <c r="T71" i="2"/>
  <c r="Q17" i="2"/>
  <c r="Q16" i="2"/>
  <c r="U15" i="2"/>
  <c r="U22" i="2"/>
  <c r="U14" i="2"/>
  <c r="V21" i="2"/>
  <c r="T25" i="2"/>
  <c r="O17" i="2"/>
  <c r="V28" i="2"/>
  <c r="T32" i="2"/>
  <c r="U28" i="2"/>
  <c r="K16" i="2"/>
  <c r="T20" i="2"/>
  <c r="O24" i="2"/>
  <c r="T13" i="2" l="1"/>
  <c r="V13" i="2" s="1"/>
  <c r="T73" i="2"/>
  <c r="V71" i="2"/>
  <c r="U71" i="2"/>
  <c r="T72" i="2"/>
  <c r="T17" i="2"/>
  <c r="V20" i="2"/>
  <c r="T24" i="2"/>
  <c r="O16" i="2"/>
  <c r="U20" i="2"/>
  <c r="U13" i="2" l="1"/>
  <c r="V12" i="2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<sst xmlns="http://schemas.openxmlformats.org/spreadsheetml/2006/main" count="402" uniqueCount="110">
  <si>
    <t>ESTADO ANALÍTICO DEL EJERCICIO DEL PRESUPUESTO DE EGRESOS EN CLASIFICACIÓN ECONÓMICA Y POR OBJETO DEL GASTO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</si>
  <si>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</si>
  <si>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</si>
  <si>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</si>
  <si>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</si>
  <si>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</si>
  <si>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</si>
  <si>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</si>
  <si>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</si>
  <si>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</si>
  <si>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</si>
  <si>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</si>
  <si>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</si>
  <si>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</si>
  <si>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</si>
  <si>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</si>
  <si>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</si>
  <si>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</si>
  <si>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</si>
  <si>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</si>
  <si>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</si>
  <si>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</si>
  <si>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</si>
  <si>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</si>
  <si>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</si>
  <si>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</si>
  <si>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</si>
  <si>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</si>
  <si>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</si>
  <si>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</si>
  <si>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</si>
  <si>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</si>
  <si>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</si>
  <si>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</si>
  <si>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</si>
  <si>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</si>
  <si>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</si>
  <si>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</si>
  <si>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</si>
  <si>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</si>
  <si>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</si>
  <si>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</si>
  <si>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</si>
  <si>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</si>
  <si>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</si>
  <si>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</si>
  <si>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</si>
  <si>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</si>
  <si>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</si>
  <si>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</si>
  <si>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</si>
  <si>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</si>
  <si>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</si>
  <si>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</si>
  <si>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</si>
  <si>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</si>
  <si>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</si>
  <si>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</si>
  <si>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</si>
  <si>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</si>
  <si>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</si>
  <si>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</si>
  <si>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</si>
  <si>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</si>
  <si>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</si>
  <si>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</si>
  <si>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</si>
  <si>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</si>
  <si>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</si>
  <si>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</si>
  <si>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</si>
  <si>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</si>
  <si>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</si>
  <si>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</si>
  <si>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</si>
  <si>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</si>
  <si>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</si>
  <si>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</si>
  <si>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</si>
  <si>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</si>
  <si>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</si>
  <si>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</si>
  <si>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</si>
  <si>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</si>
  <si>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</si>
  <si>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</si>
  <si>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</si>
  <si>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</si>
  <si>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</si>
  <si>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</si>
  <si>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</si>
  <si>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</si>
  <si>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</si>
  <si>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</si>
  <si>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</si>
  <si>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</si>
  <si>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</si>
  <si>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</si>
  <si>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</si>
  <si>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</si>
  <si>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</si>
  <si>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</si>
  <si>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</si>
  <si>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</si>
  <si>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</si>
  <si>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</si>
  <si>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</si>
  <si>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</si>
  <si>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Servicios de instalación, reparación, mantenimiento y conservación</t>
  </si>
  <si>
    <t>OCT-DIC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</si>
</sst>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 applyBorder="1"/>
    <xf numFmtId="165" fontId="0" fillId="0" borderId="5" xfId="1" applyNumberFormat="1" applyFont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165" fontId="0" fillId="0" borderId="0" xfId="0" applyNumberFormat="1" applyFont="1"/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zoomScale="85" zoomScaleNormal="85" workbookViewId="0">
      <selection activeCell="D6" sqref="D6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 t="s">
        <v>41</v>
      </c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1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109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7" spans="4:22" ht="15" x14ac:dyDescent="0.2">
      <c r="D7" s="34" t="s">
        <v>43</v>
      </c>
      <c r="E7" s="35"/>
      <c r="F7" s="35"/>
      <c r="G7" s="35"/>
      <c r="H7" s="35"/>
      <c r="I7" s="35"/>
      <c r="J7" s="36"/>
      <c r="K7" s="37" t="s">
        <v>44</v>
      </c>
      <c r="L7" s="38"/>
      <c r="M7" s="38"/>
      <c r="N7" s="38"/>
      <c r="O7" s="39"/>
      <c r="P7" s="37" t="s">
        <v>45</v>
      </c>
      <c r="Q7" s="38"/>
      <c r="R7" s="38"/>
      <c r="S7" s="39"/>
      <c r="T7" s="40" t="s">
        <v>10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9</v>
      </c>
      <c r="K8" s="43" t="s">
        <v>46</v>
      </c>
      <c r="L8" s="43" t="s">
        <v>47</v>
      </c>
      <c r="M8" s="43" t="s">
        <v>48</v>
      </c>
      <c r="N8" s="43" t="s">
        <v>49</v>
      </c>
      <c r="O8" s="43" t="s">
        <v>50</v>
      </c>
      <c r="P8" s="43" t="s">
        <v>51</v>
      </c>
      <c r="Q8" s="43" t="s">
        <v>48</v>
      </c>
      <c r="R8" s="43" t="s">
        <v>52</v>
      </c>
      <c r="S8" s="43" t="s">
        <v>50</v>
      </c>
      <c r="T8" s="43" t="s">
        <v>10</v>
      </c>
      <c r="U8" s="34" t="s">
        <v>53</v>
      </c>
      <c r="V8" s="44"/>
    </row>
    <row r="9" spans="4:22" x14ac:dyDescent="0.2">
      <c r="D9" s="43" t="s">
        <v>54</v>
      </c>
      <c r="E9" s="43" t="s">
        <v>55</v>
      </c>
      <c r="F9" s="43" t="s">
        <v>56</v>
      </c>
      <c r="G9" s="43" t="s">
        <v>57</v>
      </c>
      <c r="H9" s="45" t="s">
        <v>58</v>
      </c>
      <c r="I9" s="45" t="s">
        <v>59</v>
      </c>
      <c r="J9" s="43"/>
      <c r="K9" s="43" t="s">
        <v>60</v>
      </c>
      <c r="L9" s="43" t="s">
        <v>61</v>
      </c>
      <c r="M9" s="43"/>
      <c r="N9" s="43" t="s">
        <v>62</v>
      </c>
      <c r="O9" s="43"/>
      <c r="P9" s="43" t="s">
        <v>63</v>
      </c>
      <c r="Q9" s="43"/>
      <c r="R9" s="43" t="s">
        <v>51</v>
      </c>
      <c r="S9" s="43"/>
      <c r="T9" s="43"/>
      <c r="U9" s="46" t="s">
        <v>64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62</v>
      </c>
      <c r="V10" s="51" t="s">
        <v>51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65</v>
      </c>
      <c r="K12" s="58">
        <f>SUM(K20,K68,K188)</f>
        <v>126781919</v>
      </c>
      <c r="L12" s="58">
        <f>SUM(L20,L68,L188)</f>
        <v>65403728</v>
      </c>
      <c r="M12" s="58">
        <f t="shared" ref="M12:N12" si="0">SUM(M20,M68,M188)</f>
        <v>0</v>
      </c>
      <c r="N12" s="58">
        <f t="shared" si="0"/>
        <v>67783</v>
      </c>
      <c r="O12" s="58">
        <f>SUM(K12:N12)</f>
        <v>192253430</v>
      </c>
      <c r="P12" s="58">
        <f t="shared" ref="P12:R15" si="1">SUM(P20,P68,P188)</f>
        <v>60710000</v>
      </c>
      <c r="Q12" s="58">
        <f t="shared" si="1"/>
        <v>0</v>
      </c>
      <c r="R12" s="58">
        <f t="shared" si="1"/>
        <v>0</v>
      </c>
      <c r="S12" s="58">
        <f>SUM(P12:R12)</f>
        <v>60710000</v>
      </c>
      <c r="T12" s="59">
        <f>SUM(O12,S12)</f>
        <v>252963430</v>
      </c>
      <c r="U12" s="60">
        <f t="shared" ref="U12:U15" si="2">+IFERROR(O12/T12*100,0)</f>
        <v>76.000483548155557</v>
      </c>
      <c r="V12" s="60">
        <f t="shared" ref="V12:V15" si="3">+IFERROR(S12/T12*100,0)</f>
        <v>23.999516451844443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66</v>
      </c>
      <c r="K13" s="58">
        <f>SUM(K21,K69,K189)</f>
        <v>0</v>
      </c>
      <c r="L13" s="58">
        <f t="shared" ref="K13:N15" si="4">SUM(L21,L69,L189)</f>
        <v>46800462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46800462</v>
      </c>
      <c r="P13" s="58">
        <f t="shared" si="1"/>
        <v>0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0</v>
      </c>
      <c r="T13" s="59">
        <f t="shared" ref="T13:T14" si="7">SUM(O13,S13)</f>
        <v>46800462</v>
      </c>
      <c r="U13" s="60">
        <f t="shared" si="2"/>
        <v>100</v>
      </c>
      <c r="V13" s="60">
        <f t="shared" si="3"/>
        <v>0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67</v>
      </c>
      <c r="K14" s="58">
        <f t="shared" si="4"/>
        <v>0</v>
      </c>
      <c r="L14" s="58">
        <f>SUM(L22,L70,L190)</f>
        <v>0</v>
      </c>
      <c r="M14" s="58">
        <f t="shared" si="4"/>
        <v>0</v>
      </c>
      <c r="N14" s="58">
        <f t="shared" si="4"/>
        <v>0</v>
      </c>
      <c r="O14" s="58">
        <f t="shared" si="5"/>
        <v>0</v>
      </c>
      <c r="P14" s="58">
        <f t="shared" si="1"/>
        <v>0</v>
      </c>
      <c r="Q14" s="58">
        <f t="shared" si="1"/>
        <v>0</v>
      </c>
      <c r="R14" s="58">
        <f t="shared" si="1"/>
        <v>0</v>
      </c>
      <c r="S14" s="58">
        <f t="shared" si="6"/>
        <v>0</v>
      </c>
      <c r="T14" s="59">
        <f t="shared" si="7"/>
        <v>0</v>
      </c>
      <c r="U14" s="60">
        <f t="shared" si="2"/>
        <v>0</v>
      </c>
      <c r="V14" s="60">
        <f t="shared" si="3"/>
        <v>0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68</v>
      </c>
      <c r="K15" s="58">
        <f>SUM(K23,K71,K191)</f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5"/>
        <v>0</v>
      </c>
      <c r="P15" s="58">
        <f t="shared" si="1"/>
        <v>0</v>
      </c>
      <c r="Q15" s="58">
        <f t="shared" si="1"/>
        <v>0</v>
      </c>
      <c r="R15" s="58">
        <f t="shared" si="1"/>
        <v>0</v>
      </c>
      <c r="S15" s="58">
        <f t="shared" si="6"/>
        <v>0</v>
      </c>
      <c r="T15" s="59">
        <f>SUM(O15,S15)</f>
        <v>0</v>
      </c>
      <c r="U15" s="60">
        <f t="shared" si="2"/>
        <v>0</v>
      </c>
      <c r="V15" s="60">
        <f t="shared" si="3"/>
        <v>0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69</v>
      </c>
      <c r="K16" s="60">
        <f>SUM(K15/K12*100)</f>
        <v>0</v>
      </c>
      <c r="L16" s="60">
        <f>SUM(L15/L12*100)</f>
        <v>0</v>
      </c>
      <c r="M16" s="60"/>
      <c r="N16" s="60">
        <f>SUM(N15/N12*100)</f>
        <v>0</v>
      </c>
      <c r="O16" s="60">
        <f>SUM(O15/O12*100)</f>
        <v>0</v>
      </c>
      <c r="P16" s="60">
        <f t="shared" ref="P16:S16" si="8">SUM(P15/P12*100)</f>
        <v>0</v>
      </c>
      <c r="Q16" s="60" t="e">
        <f t="shared" si="8"/>
        <v>#DIV/0!</v>
      </c>
      <c r="R16" s="60" t="e">
        <f t="shared" si="8"/>
        <v>#DIV/0!</v>
      </c>
      <c r="S16" s="60">
        <f t="shared" si="8"/>
        <v>0</v>
      </c>
      <c r="T16" s="60">
        <f>SUM(T15/T12*100)</f>
        <v>0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70</v>
      </c>
      <c r="K17" s="60" t="e">
        <f>SUM(K15/K13*100)</f>
        <v>#DIV/0!</v>
      </c>
      <c r="L17" s="60">
        <f>SUM(L15/L13*100)</f>
        <v>0</v>
      </c>
      <c r="M17" s="60"/>
      <c r="N17" s="60" t="e">
        <f>SUM(N15/N13*100)</f>
        <v>#DIV/0!</v>
      </c>
      <c r="O17" s="60">
        <f>SUM(O15/O13*100)</f>
        <v>0</v>
      </c>
      <c r="P17" s="60" t="e">
        <f t="shared" ref="P17:S17" si="9">SUM(P15/P13*100)</f>
        <v>#DIV/0!</v>
      </c>
      <c r="Q17" s="60" t="e">
        <f t="shared" si="9"/>
        <v>#DIV/0!</v>
      </c>
      <c r="R17" s="60" t="e">
        <f t="shared" si="9"/>
        <v>#DIV/0!</v>
      </c>
      <c r="S17" s="60" t="e">
        <f t="shared" si="9"/>
        <v>#DIV/0!</v>
      </c>
      <c r="T17" s="60">
        <f>SUM(T15/T13*100)</f>
        <v>0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72</v>
      </c>
      <c r="K20" s="59">
        <f>SUM(K28)</f>
        <v>1494305</v>
      </c>
      <c r="L20" s="59">
        <f>SUM(L28)</f>
        <v>2600</v>
      </c>
      <c r="M20" s="59">
        <f t="shared" ref="M20:N23" si="10">SUM(M28)</f>
        <v>0</v>
      </c>
      <c r="N20" s="59">
        <f t="shared" si="10"/>
        <v>0</v>
      </c>
      <c r="O20" s="59">
        <f>SUM(K20:N20)</f>
        <v>1496905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1496905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73</v>
      </c>
      <c r="K21" s="59">
        <f t="shared" ref="K21:L23" si="14">SUM(K29)</f>
        <v>0</v>
      </c>
      <c r="L21" s="59">
        <f t="shared" si="14"/>
        <v>2600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2600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2600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74</v>
      </c>
      <c r="K22" s="59">
        <f t="shared" si="14"/>
        <v>0</v>
      </c>
      <c r="L22" s="59">
        <f t="shared" si="14"/>
        <v>0</v>
      </c>
      <c r="M22" s="59">
        <f t="shared" si="10"/>
        <v>0</v>
      </c>
      <c r="N22" s="59">
        <f t="shared" si="10"/>
        <v>0</v>
      </c>
      <c r="O22" s="59">
        <f t="shared" si="15"/>
        <v>0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0</v>
      </c>
      <c r="U22" s="60">
        <f t="shared" si="12"/>
        <v>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75</v>
      </c>
      <c r="K23" s="59">
        <f t="shared" si="14"/>
        <v>0</v>
      </c>
      <c r="L23" s="59">
        <f t="shared" si="14"/>
        <v>0</v>
      </c>
      <c r="M23" s="59">
        <f t="shared" si="10"/>
        <v>0</v>
      </c>
      <c r="N23" s="59">
        <f t="shared" si="10"/>
        <v>0</v>
      </c>
      <c r="O23" s="59">
        <f t="shared" si="15"/>
        <v>0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0</v>
      </c>
      <c r="U23" s="60">
        <f t="shared" si="12"/>
        <v>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76</v>
      </c>
      <c r="K24" s="60">
        <f>SUM(K23/K20*100)</f>
        <v>0</v>
      </c>
      <c r="L24" s="60">
        <f>SUM(L23/L20*100)</f>
        <v>0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0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0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77</v>
      </c>
      <c r="K25" s="60" t="e">
        <f>SUM(K23/K21*100)</f>
        <v>#DIV/0!</v>
      </c>
      <c r="L25" s="60">
        <f>SUM(L23/L21*100)</f>
        <v>0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0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0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72</v>
      </c>
      <c r="K28" s="59">
        <f>SUM(K36)</f>
        <v>1494305</v>
      </c>
      <c r="L28" s="59">
        <f>SUM(L36)</f>
        <v>2600</v>
      </c>
      <c r="M28" s="59">
        <f t="shared" ref="M28:N31" si="24">SUM(M36)</f>
        <v>0</v>
      </c>
      <c r="N28" s="59">
        <f t="shared" si="24"/>
        <v>0</v>
      </c>
      <c r="O28" s="59">
        <f>SUM(K28:N28)</f>
        <v>1496905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1496905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73</v>
      </c>
      <c r="K29" s="59">
        <f t="shared" ref="K29:L31" si="28">SUM(K37)</f>
        <v>0</v>
      </c>
      <c r="L29" s="59">
        <f t="shared" si="28"/>
        <v>2600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2600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2600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74</v>
      </c>
      <c r="K30" s="59">
        <f t="shared" si="28"/>
        <v>0</v>
      </c>
      <c r="L30" s="59">
        <f t="shared" si="28"/>
        <v>0</v>
      </c>
      <c r="M30" s="59">
        <f t="shared" si="24"/>
        <v>0</v>
      </c>
      <c r="N30" s="59">
        <f t="shared" si="24"/>
        <v>0</v>
      </c>
      <c r="O30" s="59">
        <f t="shared" si="29"/>
        <v>0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0</v>
      </c>
      <c r="U30" s="60">
        <f t="shared" si="26"/>
        <v>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75</v>
      </c>
      <c r="K31" s="59">
        <f t="shared" si="28"/>
        <v>0</v>
      </c>
      <c r="L31" s="59">
        <f t="shared" si="28"/>
        <v>0</v>
      </c>
      <c r="M31" s="59">
        <f t="shared" si="24"/>
        <v>0</v>
      </c>
      <c r="N31" s="59">
        <f t="shared" si="24"/>
        <v>0</v>
      </c>
      <c r="O31" s="59">
        <f t="shared" si="29"/>
        <v>0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0</v>
      </c>
      <c r="U31" s="60">
        <f t="shared" si="26"/>
        <v>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76</v>
      </c>
      <c r="K32" s="60">
        <f>SUM(K31/K28*100)</f>
        <v>0</v>
      </c>
      <c r="L32" s="60">
        <f>SUM(L31/L28*100)</f>
        <v>0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0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0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77</v>
      </c>
      <c r="K33" s="60" t="e">
        <f>SUM(K31/K29*100)</f>
        <v>#DIV/0!</v>
      </c>
      <c r="L33" s="60">
        <f>SUM(L31/L29*100)</f>
        <v>0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0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0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79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72</v>
      </c>
      <c r="K36" s="59">
        <f>SUM(K44)</f>
        <v>1494305</v>
      </c>
      <c r="L36" s="59">
        <f>SUM(L44)</f>
        <v>2600</v>
      </c>
      <c r="M36" s="59">
        <f t="shared" ref="M36:N39" si="38">SUM(M44)</f>
        <v>0</v>
      </c>
      <c r="N36" s="59">
        <f t="shared" si="38"/>
        <v>0</v>
      </c>
      <c r="O36" s="59">
        <f>SUM(K36:N36)</f>
        <v>1496905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1496905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73</v>
      </c>
      <c r="K37" s="59">
        <f t="shared" ref="K37:L39" si="42">SUM(K45)</f>
        <v>0</v>
      </c>
      <c r="L37" s="59">
        <f t="shared" si="42"/>
        <v>2600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2600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2600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74</v>
      </c>
      <c r="K38" s="59">
        <f t="shared" si="42"/>
        <v>0</v>
      </c>
      <c r="L38" s="59">
        <f t="shared" si="42"/>
        <v>0</v>
      </c>
      <c r="M38" s="59">
        <f t="shared" si="38"/>
        <v>0</v>
      </c>
      <c r="N38" s="59">
        <f t="shared" si="38"/>
        <v>0</v>
      </c>
      <c r="O38" s="59">
        <f t="shared" si="43"/>
        <v>0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0</v>
      </c>
      <c r="U38" s="60">
        <f t="shared" si="40"/>
        <v>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75</v>
      </c>
      <c r="K39" s="59">
        <f t="shared" si="42"/>
        <v>0</v>
      </c>
      <c r="L39" s="59">
        <f t="shared" si="42"/>
        <v>0</v>
      </c>
      <c r="M39" s="59">
        <f t="shared" si="38"/>
        <v>0</v>
      </c>
      <c r="N39" s="59">
        <f t="shared" si="38"/>
        <v>0</v>
      </c>
      <c r="O39" s="59">
        <f t="shared" si="43"/>
        <v>0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0</v>
      </c>
      <c r="U39" s="60">
        <f t="shared" si="40"/>
        <v>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76</v>
      </c>
      <c r="K40" s="60">
        <f>SUM(K39/K36*100)</f>
        <v>0</v>
      </c>
      <c r="L40" s="60">
        <f>SUM(L39/L36*100)</f>
        <v>0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0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0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77</v>
      </c>
      <c r="K41" s="60" t="e">
        <f>SUM(K39/K37*100)</f>
        <v>#DIV/0!</v>
      </c>
      <c r="L41" s="60">
        <f>SUM(L39/L37*100)</f>
        <v>0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0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0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72</v>
      </c>
      <c r="K44" s="59">
        <f>SUM(K52)</f>
        <v>1494305</v>
      </c>
      <c r="L44" s="59">
        <f>SUM(L52)</f>
        <v>2600</v>
      </c>
      <c r="M44" s="59">
        <f t="shared" ref="M44:N47" si="52">SUM(M52)</f>
        <v>0</v>
      </c>
      <c r="N44" s="59">
        <f t="shared" si="52"/>
        <v>0</v>
      </c>
      <c r="O44" s="59">
        <f>SUM(K44:N44)</f>
        <v>1496905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1496905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73</v>
      </c>
      <c r="K45" s="59">
        <f t="shared" ref="K45:L47" si="56">SUM(K53)</f>
        <v>0</v>
      </c>
      <c r="L45" s="59">
        <f t="shared" si="56"/>
        <v>2600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2600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2600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74</v>
      </c>
      <c r="K46" s="59">
        <f t="shared" si="56"/>
        <v>0</v>
      </c>
      <c r="L46" s="59">
        <f t="shared" si="56"/>
        <v>0</v>
      </c>
      <c r="M46" s="59">
        <f t="shared" si="52"/>
        <v>0</v>
      </c>
      <c r="N46" s="59">
        <f t="shared" si="52"/>
        <v>0</v>
      </c>
      <c r="O46" s="59">
        <f t="shared" si="57"/>
        <v>0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0</v>
      </c>
      <c r="U46" s="60">
        <f t="shared" si="54"/>
        <v>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75</v>
      </c>
      <c r="K47" s="59">
        <f t="shared" si="56"/>
        <v>0</v>
      </c>
      <c r="L47" s="59">
        <f t="shared" si="56"/>
        <v>0</v>
      </c>
      <c r="M47" s="59">
        <f t="shared" si="52"/>
        <v>0</v>
      </c>
      <c r="N47" s="59">
        <f t="shared" si="52"/>
        <v>0</v>
      </c>
      <c r="O47" s="59">
        <f t="shared" si="57"/>
        <v>0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0</v>
      </c>
      <c r="U47" s="60">
        <f t="shared" si="54"/>
        <v>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76</v>
      </c>
      <c r="K48" s="60">
        <f>SUM(K47/K44*100)</f>
        <v>0</v>
      </c>
      <c r="L48" s="60">
        <f>SUM(L47/L44*100)</f>
        <v>0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0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0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77</v>
      </c>
      <c r="K49" s="60" t="e">
        <f>SUM(K47/K45*100)</f>
        <v>#DIV/0!</v>
      </c>
      <c r="L49" s="60">
        <f>SUM(L47/L45*100)</f>
        <v>0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0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0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81</v>
      </c>
      <c r="I51" s="62"/>
      <c r="J51" s="62" t="s">
        <v>82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81</v>
      </c>
      <c r="I52" s="62"/>
      <c r="J52" s="62" t="s">
        <v>72</v>
      </c>
      <c r="K52" s="59">
        <f t="shared" ref="K52:N55" si="66">SUM(K60)</f>
        <v>1494305</v>
      </c>
      <c r="L52" s="59">
        <f t="shared" si="66"/>
        <v>2600</v>
      </c>
      <c r="M52" s="59">
        <f t="shared" si="66"/>
        <v>0</v>
      </c>
      <c r="N52" s="59">
        <f t="shared" si="66"/>
        <v>0</v>
      </c>
      <c r="O52" s="59">
        <f>SUM(K52:N52)</f>
        <v>1496905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1496905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81</v>
      </c>
      <c r="I53" s="62"/>
      <c r="J53" s="62" t="s">
        <v>73</v>
      </c>
      <c r="K53" s="59">
        <f t="shared" si="66"/>
        <v>0</v>
      </c>
      <c r="L53" s="59">
        <f t="shared" si="66"/>
        <v>2600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2600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2600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81</v>
      </c>
      <c r="I54" s="62"/>
      <c r="J54" s="62" t="s">
        <v>74</v>
      </c>
      <c r="K54" s="59">
        <f t="shared" si="66"/>
        <v>0</v>
      </c>
      <c r="L54" s="59">
        <f t="shared" si="66"/>
        <v>0</v>
      </c>
      <c r="M54" s="59">
        <f t="shared" si="66"/>
        <v>0</v>
      </c>
      <c r="N54" s="59">
        <f t="shared" si="66"/>
        <v>0</v>
      </c>
      <c r="O54" s="59">
        <f t="shared" si="70"/>
        <v>0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0</v>
      </c>
      <c r="U54" s="60">
        <f t="shared" si="68"/>
        <v>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81</v>
      </c>
      <c r="I55" s="62"/>
      <c r="J55" s="62" t="s">
        <v>75</v>
      </c>
      <c r="K55" s="59">
        <f t="shared" si="66"/>
        <v>0</v>
      </c>
      <c r="L55" s="59">
        <f t="shared" si="66"/>
        <v>0</v>
      </c>
      <c r="M55" s="59">
        <f t="shared" si="66"/>
        <v>0</v>
      </c>
      <c r="N55" s="59">
        <f t="shared" si="66"/>
        <v>0</v>
      </c>
      <c r="O55" s="59">
        <f t="shared" si="70"/>
        <v>0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0</v>
      </c>
      <c r="U55" s="60">
        <f t="shared" si="68"/>
        <v>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81</v>
      </c>
      <c r="I56" s="62"/>
      <c r="J56" s="62" t="s">
        <v>76</v>
      </c>
      <c r="K56" s="60">
        <f>SUM(K55/K52*100)</f>
        <v>0</v>
      </c>
      <c r="L56" s="60">
        <f>SUM(L55/L52*100)</f>
        <v>0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0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0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81</v>
      </c>
      <c r="I57" s="62"/>
      <c r="J57" s="62" t="s">
        <v>77</v>
      </c>
      <c r="K57" s="60" t="e">
        <f>SUM(K55/K53*100)</f>
        <v>#DIV/0!</v>
      </c>
      <c r="L57" s="60">
        <f>SUM(L55/L53*100)</f>
        <v>0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0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0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81</v>
      </c>
      <c r="I59" s="62" t="s">
        <v>83</v>
      </c>
      <c r="J59" s="62" t="s">
        <v>84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81</v>
      </c>
      <c r="I60" s="62" t="s">
        <v>83</v>
      </c>
      <c r="J60" s="62" t="s">
        <v>72</v>
      </c>
      <c r="K60" s="59">
        <v>1494305</v>
      </c>
      <c r="L60" s="59">
        <v>2600</v>
      </c>
      <c r="M60" s="59">
        <v>0</v>
      </c>
      <c r="N60" s="59">
        <v>0</v>
      </c>
      <c r="O60" s="59">
        <f>SUM(K60:N60)</f>
        <v>1496905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1496905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81</v>
      </c>
      <c r="I61" s="62" t="s">
        <v>83</v>
      </c>
      <c r="J61" s="62" t="s">
        <v>73</v>
      </c>
      <c r="K61" s="59">
        <v>0</v>
      </c>
      <c r="L61" s="59">
        <v>2600</v>
      </c>
      <c r="M61" s="59">
        <v>0</v>
      </c>
      <c r="N61" s="59">
        <v>0</v>
      </c>
      <c r="O61" s="59">
        <f t="shared" ref="O61:O63" si="81">SUM(K61:N61)</f>
        <v>2600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2600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81</v>
      </c>
      <c r="I62" s="62" t="s">
        <v>83</v>
      </c>
      <c r="J62" s="62" t="s">
        <v>74</v>
      </c>
      <c r="K62" s="59">
        <v>0</v>
      </c>
      <c r="L62" s="59">
        <v>0</v>
      </c>
      <c r="M62" s="59">
        <v>0</v>
      </c>
      <c r="N62" s="59">
        <v>0</v>
      </c>
      <c r="O62" s="59">
        <f t="shared" si="81"/>
        <v>0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0</v>
      </c>
      <c r="U62" s="60">
        <f t="shared" si="79"/>
        <v>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81</v>
      </c>
      <c r="I63" s="62" t="s">
        <v>83</v>
      </c>
      <c r="J63" s="62" t="s">
        <v>75</v>
      </c>
      <c r="K63" s="59">
        <v>0</v>
      </c>
      <c r="L63" s="59">
        <v>0</v>
      </c>
      <c r="M63" s="59">
        <v>0</v>
      </c>
      <c r="N63" s="59">
        <v>0</v>
      </c>
      <c r="O63" s="59">
        <f t="shared" si="81"/>
        <v>0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0</v>
      </c>
      <c r="U63" s="60">
        <f t="shared" si="79"/>
        <v>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81</v>
      </c>
      <c r="I64" s="62" t="s">
        <v>83</v>
      </c>
      <c r="J64" s="62" t="s">
        <v>76</v>
      </c>
      <c r="K64" s="60">
        <f>SUM(K63/K60*100)</f>
        <v>0</v>
      </c>
      <c r="L64" s="60">
        <f>SUM(L63/L60*100)</f>
        <v>0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0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0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81</v>
      </c>
      <c r="I65" s="62" t="s">
        <v>83</v>
      </c>
      <c r="J65" s="62" t="s">
        <v>77</v>
      </c>
      <c r="K65" s="60" t="e">
        <f>SUM(K63/K61*100)</f>
        <v>#DIV/0!</v>
      </c>
      <c r="L65" s="60">
        <f>SUM(L63/L61*100)</f>
        <v>0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0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0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85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72</v>
      </c>
      <c r="K68" s="59">
        <f>SUM(K76)</f>
        <v>124415276</v>
      </c>
      <c r="L68" s="59">
        <f>SUM(L76)</f>
        <v>65229528</v>
      </c>
      <c r="M68" s="59">
        <f t="shared" ref="M68:N71" si="88">SUM(M76)</f>
        <v>0</v>
      </c>
      <c r="N68" s="59">
        <f t="shared" si="88"/>
        <v>67783</v>
      </c>
      <c r="O68" s="59">
        <f>SUM(K68:N68)</f>
        <v>189712587</v>
      </c>
      <c r="P68" s="59">
        <f t="shared" ref="P68:R68" si="89">SUM(P76)</f>
        <v>60710000</v>
      </c>
      <c r="Q68" s="59">
        <f t="shared" si="89"/>
        <v>0</v>
      </c>
      <c r="R68" s="59">
        <f t="shared" si="89"/>
        <v>0</v>
      </c>
      <c r="S68" s="59">
        <f>SUM(P68:R68)</f>
        <v>60710000</v>
      </c>
      <c r="T68" s="59">
        <f>SUM(O68,S68)</f>
        <v>250422587</v>
      </c>
      <c r="U68" s="60">
        <f t="shared" ref="U68:U71" si="90">+IFERROR(O68/T68*100,0)</f>
        <v>75.756979141821574</v>
      </c>
      <c r="V68" s="60">
        <f t="shared" ref="V68:V71" si="91">+IFERROR(S68/T68*100,0)</f>
        <v>24.243020858178419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73</v>
      </c>
      <c r="K69" s="59">
        <f t="shared" ref="K69:L71" si="92">SUM(K77)</f>
        <v>0</v>
      </c>
      <c r="L69" s="59">
        <f>SUM(L77)</f>
        <v>46626262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46626262</v>
      </c>
      <c r="P69" s="59">
        <f t="shared" ref="P69:R69" si="94">SUM(P77)</f>
        <v>0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0</v>
      </c>
      <c r="T69" s="59">
        <f t="shared" ref="T69:T71" si="96">SUM(O69,S69)</f>
        <v>46626262</v>
      </c>
      <c r="U69" s="60">
        <f t="shared" si="90"/>
        <v>100</v>
      </c>
      <c r="V69" s="60">
        <f t="shared" si="91"/>
        <v>0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74</v>
      </c>
      <c r="K70" s="59">
        <f t="shared" si="92"/>
        <v>0</v>
      </c>
      <c r="L70" s="59">
        <f t="shared" si="92"/>
        <v>0</v>
      </c>
      <c r="M70" s="59">
        <f t="shared" si="88"/>
        <v>0</v>
      </c>
      <c r="N70" s="59">
        <f t="shared" si="88"/>
        <v>0</v>
      </c>
      <c r="O70" s="59">
        <f t="shared" si="93"/>
        <v>0</v>
      </c>
      <c r="P70" s="59">
        <f t="shared" ref="P70:R71" si="97">SUM(P78)</f>
        <v>0</v>
      </c>
      <c r="Q70" s="59">
        <f t="shared" si="97"/>
        <v>0</v>
      </c>
      <c r="R70" s="59">
        <f t="shared" si="97"/>
        <v>0</v>
      </c>
      <c r="S70" s="59">
        <f t="shared" si="95"/>
        <v>0</v>
      </c>
      <c r="T70" s="59">
        <f t="shared" si="96"/>
        <v>0</v>
      </c>
      <c r="U70" s="60">
        <f t="shared" si="90"/>
        <v>0</v>
      </c>
      <c r="V70" s="60">
        <f t="shared" si="91"/>
        <v>0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75</v>
      </c>
      <c r="K71" s="59">
        <f t="shared" si="92"/>
        <v>0</v>
      </c>
      <c r="L71" s="59">
        <f t="shared" si="92"/>
        <v>0</v>
      </c>
      <c r="M71" s="59">
        <f t="shared" si="88"/>
        <v>0</v>
      </c>
      <c r="N71" s="59">
        <f t="shared" si="88"/>
        <v>0</v>
      </c>
      <c r="O71" s="59">
        <f t="shared" si="93"/>
        <v>0</v>
      </c>
      <c r="P71" s="59">
        <f t="shared" si="97"/>
        <v>0</v>
      </c>
      <c r="Q71" s="59">
        <f t="shared" si="97"/>
        <v>0</v>
      </c>
      <c r="R71" s="59">
        <f t="shared" si="97"/>
        <v>0</v>
      </c>
      <c r="S71" s="59">
        <f t="shared" si="95"/>
        <v>0</v>
      </c>
      <c r="T71" s="59">
        <f t="shared" si="96"/>
        <v>0</v>
      </c>
      <c r="U71" s="60">
        <f t="shared" si="90"/>
        <v>0</v>
      </c>
      <c r="V71" s="60">
        <f t="shared" si="91"/>
        <v>0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76</v>
      </c>
      <c r="K72" s="60">
        <f>SUM(K71/K68*100)</f>
        <v>0</v>
      </c>
      <c r="L72" s="60">
        <f>SUM(L71/L68*100)</f>
        <v>0</v>
      </c>
      <c r="M72" s="60" t="e">
        <f t="shared" ref="M72:N72" si="98">SUM(M71/M68*100)</f>
        <v>#DIV/0!</v>
      </c>
      <c r="N72" s="60">
        <f t="shared" si="98"/>
        <v>0</v>
      </c>
      <c r="O72" s="60">
        <f>SUM(O71/O68*100)</f>
        <v>0</v>
      </c>
      <c r="P72" s="60">
        <f t="shared" ref="P72:R72" si="99">SUM(P71/P68*100)</f>
        <v>0</v>
      </c>
      <c r="Q72" s="60" t="e">
        <f t="shared" si="99"/>
        <v>#DIV/0!</v>
      </c>
      <c r="R72" s="60" t="e">
        <f t="shared" si="99"/>
        <v>#DIV/0!</v>
      </c>
      <c r="S72" s="60">
        <f>SUM(S71/S68*100)</f>
        <v>0</v>
      </c>
      <c r="T72" s="60">
        <f>SUM(T71/T68*100)</f>
        <v>0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77</v>
      </c>
      <c r="K73" s="60" t="e">
        <f>SUM(K71/K69*100)</f>
        <v>#DIV/0!</v>
      </c>
      <c r="L73" s="60">
        <f>SUM(L71/L69*100)</f>
        <v>0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0</v>
      </c>
      <c r="P73" s="60" t="e">
        <f t="shared" ref="P73:R73" si="101">SUM(P71/P69*100)</f>
        <v>#DIV/0!</v>
      </c>
      <c r="Q73" s="60" t="e">
        <f t="shared" si="101"/>
        <v>#DIV/0!</v>
      </c>
      <c r="R73" s="60" t="e">
        <f t="shared" si="101"/>
        <v>#DIV/0!</v>
      </c>
      <c r="S73" s="60" t="e">
        <f>SUM(S71/S69*100)</f>
        <v>#DIV/0!</v>
      </c>
      <c r="T73" s="60">
        <f>SUM(T71/T69*100)</f>
        <v>0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86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72</v>
      </c>
      <c r="K76" s="59">
        <f>SUM(K84,K140)</f>
        <v>124415276</v>
      </c>
      <c r="L76" s="59">
        <f>SUM(L84,L140)</f>
        <v>65229528</v>
      </c>
      <c r="M76" s="59">
        <f t="shared" ref="M76:N79" si="102">SUM(M84,M140)</f>
        <v>0</v>
      </c>
      <c r="N76" s="59">
        <f t="shared" si="102"/>
        <v>67783</v>
      </c>
      <c r="O76" s="59">
        <f>SUM(K76:N76)</f>
        <v>189712587</v>
      </c>
      <c r="P76" s="59">
        <f t="shared" ref="P76:R79" si="103">SUM(P84,P140)</f>
        <v>60710000</v>
      </c>
      <c r="Q76" s="59">
        <f t="shared" si="103"/>
        <v>0</v>
      </c>
      <c r="R76" s="59">
        <f t="shared" si="103"/>
        <v>0</v>
      </c>
      <c r="S76" s="59">
        <f>SUM(P76:R76)</f>
        <v>60710000</v>
      </c>
      <c r="T76" s="59">
        <f>SUM(O76,S76)</f>
        <v>250422587</v>
      </c>
      <c r="U76" s="60">
        <f t="shared" ref="U76:U79" si="104">+IFERROR(O76/T76*100,0)</f>
        <v>75.756979141821574</v>
      </c>
      <c r="V76" s="60">
        <f t="shared" ref="V76:V79" si="105">+IFERROR(S76/T76*100,0)</f>
        <v>24.243020858178419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73</v>
      </c>
      <c r="K77" s="59">
        <f t="shared" ref="K77:L79" si="106">SUM(K85,K141)</f>
        <v>0</v>
      </c>
      <c r="L77" s="59">
        <f>SUM(L85,L141)</f>
        <v>46626262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46626262</v>
      </c>
      <c r="P77" s="59">
        <f t="shared" si="103"/>
        <v>0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0</v>
      </c>
      <c r="T77" s="59">
        <f t="shared" ref="T77:T79" si="109">SUM(O77,S77)</f>
        <v>46626262</v>
      </c>
      <c r="U77" s="60">
        <f t="shared" si="104"/>
        <v>100</v>
      </c>
      <c r="V77" s="60">
        <f t="shared" si="105"/>
        <v>0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74</v>
      </c>
      <c r="K78" s="59">
        <f t="shared" si="106"/>
        <v>0</v>
      </c>
      <c r="L78" s="59">
        <f t="shared" si="106"/>
        <v>0</v>
      </c>
      <c r="M78" s="59">
        <f t="shared" si="102"/>
        <v>0</v>
      </c>
      <c r="N78" s="59">
        <f t="shared" si="102"/>
        <v>0</v>
      </c>
      <c r="O78" s="59">
        <f t="shared" si="107"/>
        <v>0</v>
      </c>
      <c r="P78" s="59">
        <f t="shared" si="103"/>
        <v>0</v>
      </c>
      <c r="Q78" s="59">
        <f t="shared" si="103"/>
        <v>0</v>
      </c>
      <c r="R78" s="59">
        <f t="shared" si="103"/>
        <v>0</v>
      </c>
      <c r="S78" s="59">
        <f t="shared" si="108"/>
        <v>0</v>
      </c>
      <c r="T78" s="59">
        <f t="shared" si="109"/>
        <v>0</v>
      </c>
      <c r="U78" s="60">
        <f t="shared" si="104"/>
        <v>0</v>
      </c>
      <c r="V78" s="60">
        <f t="shared" si="105"/>
        <v>0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75</v>
      </c>
      <c r="K79" s="59">
        <f t="shared" si="106"/>
        <v>0</v>
      </c>
      <c r="L79" s="59">
        <f t="shared" si="106"/>
        <v>0</v>
      </c>
      <c r="M79" s="59">
        <f t="shared" si="102"/>
        <v>0</v>
      </c>
      <c r="N79" s="59">
        <f t="shared" si="102"/>
        <v>0</v>
      </c>
      <c r="O79" s="59">
        <f t="shared" si="107"/>
        <v>0</v>
      </c>
      <c r="P79" s="59">
        <f t="shared" si="103"/>
        <v>0</v>
      </c>
      <c r="Q79" s="59">
        <f t="shared" si="103"/>
        <v>0</v>
      </c>
      <c r="R79" s="59">
        <f t="shared" si="103"/>
        <v>0</v>
      </c>
      <c r="S79" s="59">
        <f t="shared" si="108"/>
        <v>0</v>
      </c>
      <c r="T79" s="59">
        <f t="shared" si="109"/>
        <v>0</v>
      </c>
      <c r="U79" s="60">
        <f t="shared" si="104"/>
        <v>0</v>
      </c>
      <c r="V79" s="60">
        <f t="shared" si="105"/>
        <v>0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76</v>
      </c>
      <c r="K80" s="60">
        <f>SUM(K79/K76*100)</f>
        <v>0</v>
      </c>
      <c r="L80" s="60">
        <f>SUM(L79/L76*100)</f>
        <v>0</v>
      </c>
      <c r="M80" s="60" t="e">
        <f t="shared" ref="M80:N80" si="110">SUM(M79/M76*100)</f>
        <v>#DIV/0!</v>
      </c>
      <c r="N80" s="60">
        <f t="shared" si="110"/>
        <v>0</v>
      </c>
      <c r="O80" s="60">
        <f>SUM(O79/O76*100)</f>
        <v>0</v>
      </c>
      <c r="P80" s="60">
        <f t="shared" ref="P80:R80" si="111">SUM(P79/P76*100)</f>
        <v>0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0</v>
      </c>
      <c r="T80" s="60">
        <f>SUM(T79/T76*100)</f>
        <v>0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77</v>
      </c>
      <c r="K81" s="60" t="e">
        <f>SUM(K79/K77*100)</f>
        <v>#DIV/0!</v>
      </c>
      <c r="L81" s="60">
        <f>SUM(L79/L77*100)</f>
        <v>0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0</v>
      </c>
      <c r="P81" s="60" t="e">
        <f t="shared" ref="P81:R81" si="113">SUM(P79/P77*100)</f>
        <v>#DIV/0!</v>
      </c>
      <c r="Q81" s="60" t="e">
        <f t="shared" si="113"/>
        <v>#DIV/0!</v>
      </c>
      <c r="R81" s="60" t="e">
        <f t="shared" si="113"/>
        <v>#DIV/0!</v>
      </c>
      <c r="S81" s="60" t="e">
        <f>SUM(S79/S77*100)</f>
        <v>#DIV/0!</v>
      </c>
      <c r="T81" s="60">
        <f>SUM(T79/T77*100)</f>
        <v>0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87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72</v>
      </c>
      <c r="K84" s="59">
        <f>SUM(K92,K116)</f>
        <v>123541625</v>
      </c>
      <c r="L84" s="59">
        <f>SUM(L92,L116)</f>
        <v>64789163</v>
      </c>
      <c r="M84" s="59">
        <f t="shared" ref="M84:N87" si="114">SUM(M92,M116)</f>
        <v>0</v>
      </c>
      <c r="N84" s="59">
        <f t="shared" si="114"/>
        <v>67783</v>
      </c>
      <c r="O84" s="59">
        <f>SUM(K84:N84)</f>
        <v>188398571</v>
      </c>
      <c r="P84" s="59">
        <f t="shared" ref="P84:R87" si="115">SUM(P92,P116)</f>
        <v>60710000</v>
      </c>
      <c r="Q84" s="59">
        <f t="shared" si="115"/>
        <v>0</v>
      </c>
      <c r="R84" s="59">
        <f t="shared" si="115"/>
        <v>0</v>
      </c>
      <c r="S84" s="59">
        <f>SUM(P84:R84)</f>
        <v>60710000</v>
      </c>
      <c r="T84" s="59">
        <f>SUM(O84,S84)</f>
        <v>249108571</v>
      </c>
      <c r="U84" s="60">
        <f t="shared" ref="U84:U87" si="116">+IFERROR(O84/T84*100,0)</f>
        <v>75.629100292980283</v>
      </c>
      <c r="V84" s="60">
        <f t="shared" ref="V84:V87" si="117">+IFERROR(S84/T84*100,0)</f>
        <v>24.370899707019717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73</v>
      </c>
      <c r="K85" s="59">
        <f t="shared" ref="K85:K87" si="118">SUM(K93,K117)</f>
        <v>0</v>
      </c>
      <c r="L85" s="59">
        <f>SUM(L93,L117)</f>
        <v>46299260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46299260</v>
      </c>
      <c r="P85" s="59">
        <f t="shared" si="115"/>
        <v>0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0</v>
      </c>
      <c r="T85" s="59">
        <f t="shared" ref="T85:T87" si="121">SUM(O85,S85)</f>
        <v>46299260</v>
      </c>
      <c r="U85" s="60">
        <f t="shared" si="116"/>
        <v>100</v>
      </c>
      <c r="V85" s="60">
        <f t="shared" si="117"/>
        <v>0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74</v>
      </c>
      <c r="K86" s="59">
        <f t="shared" si="118"/>
        <v>0</v>
      </c>
      <c r="L86" s="59">
        <f>SUM(L94,L118)</f>
        <v>0</v>
      </c>
      <c r="M86" s="59">
        <f t="shared" si="114"/>
        <v>0</v>
      </c>
      <c r="N86" s="59">
        <f t="shared" si="114"/>
        <v>0</v>
      </c>
      <c r="O86" s="59">
        <f t="shared" si="119"/>
        <v>0</v>
      </c>
      <c r="P86" s="59">
        <f t="shared" si="115"/>
        <v>0</v>
      </c>
      <c r="Q86" s="59">
        <f t="shared" si="115"/>
        <v>0</v>
      </c>
      <c r="R86" s="59">
        <f t="shared" si="115"/>
        <v>0</v>
      </c>
      <c r="S86" s="59">
        <f t="shared" si="120"/>
        <v>0</v>
      </c>
      <c r="T86" s="59">
        <f t="shared" si="121"/>
        <v>0</v>
      </c>
      <c r="U86" s="60">
        <f t="shared" si="116"/>
        <v>0</v>
      </c>
      <c r="V86" s="60">
        <f t="shared" si="117"/>
        <v>0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75</v>
      </c>
      <c r="K87" s="59">
        <f t="shared" si="118"/>
        <v>0</v>
      </c>
      <c r="L87" s="59">
        <f>SUM(L95,L119)</f>
        <v>0</v>
      </c>
      <c r="M87" s="59">
        <f t="shared" si="114"/>
        <v>0</v>
      </c>
      <c r="N87" s="59">
        <f t="shared" si="114"/>
        <v>0</v>
      </c>
      <c r="O87" s="59">
        <f t="shared" si="119"/>
        <v>0</v>
      </c>
      <c r="P87" s="59">
        <f t="shared" si="115"/>
        <v>0</v>
      </c>
      <c r="Q87" s="59">
        <f t="shared" si="115"/>
        <v>0</v>
      </c>
      <c r="R87" s="59">
        <f t="shared" si="115"/>
        <v>0</v>
      </c>
      <c r="S87" s="59">
        <f t="shared" si="120"/>
        <v>0</v>
      </c>
      <c r="T87" s="59">
        <f t="shared" si="121"/>
        <v>0</v>
      </c>
      <c r="U87" s="60">
        <f t="shared" si="116"/>
        <v>0</v>
      </c>
      <c r="V87" s="60">
        <f t="shared" si="117"/>
        <v>0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76</v>
      </c>
      <c r="K88" s="60">
        <f>SUM(K87/K84*100)</f>
        <v>0</v>
      </c>
      <c r="L88" s="60">
        <f>SUM(L87/L84*100)</f>
        <v>0</v>
      </c>
      <c r="M88" s="60" t="e">
        <f t="shared" ref="M88:N88" si="122">SUM(M87/M84*100)</f>
        <v>#DIV/0!</v>
      </c>
      <c r="N88" s="60">
        <f t="shared" si="122"/>
        <v>0</v>
      </c>
      <c r="O88" s="60">
        <f>SUM(O87/O84*100)</f>
        <v>0</v>
      </c>
      <c r="P88" s="60">
        <f t="shared" ref="P88:R88" si="123">SUM(P87/P84*100)</f>
        <v>0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0</v>
      </c>
      <c r="T88" s="60">
        <f>SUM(T87/T84*100)</f>
        <v>0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77</v>
      </c>
      <c r="K89" s="60" t="e">
        <f>SUM(K87/K85*100)</f>
        <v>#DIV/0!</v>
      </c>
      <c r="L89" s="60">
        <f>SUM(L87/L85*100)</f>
        <v>0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0</v>
      </c>
      <c r="P89" s="60" t="e">
        <f t="shared" ref="P89:R89" si="125">SUM(P87/P85*100)</f>
        <v>#DIV/0!</v>
      </c>
      <c r="Q89" s="60" t="e">
        <f t="shared" si="125"/>
        <v>#DIV/0!</v>
      </c>
      <c r="R89" s="60" t="e">
        <f t="shared" si="125"/>
        <v>#DIV/0!</v>
      </c>
      <c r="S89" s="60" t="e">
        <f>SUM(S87/S85*100)</f>
        <v>#DIV/0!</v>
      </c>
      <c r="T89" s="60">
        <f>SUM(T87/T85*100)</f>
        <v>0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88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72</v>
      </c>
      <c r="K92" s="59">
        <f>SUM(K100)</f>
        <v>8567917</v>
      </c>
      <c r="L92" s="59">
        <f>SUM(L100)</f>
        <v>1173578</v>
      </c>
      <c r="M92" s="59">
        <f t="shared" ref="M92:N95" si="126">SUM(M100)</f>
        <v>0</v>
      </c>
      <c r="N92" s="59">
        <f t="shared" si="126"/>
        <v>0</v>
      </c>
      <c r="O92" s="59">
        <f>SUM(K92:N92)</f>
        <v>9741495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9741495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73</v>
      </c>
      <c r="K93" s="59">
        <f>SUM(K101)</f>
        <v>0</v>
      </c>
      <c r="L93" s="59">
        <f t="shared" ref="K93:L95" si="130">SUM(L101)</f>
        <v>907860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907860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907860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74</v>
      </c>
      <c r="K94" s="59">
        <f t="shared" si="130"/>
        <v>0</v>
      </c>
      <c r="L94" s="59">
        <f t="shared" si="130"/>
        <v>0</v>
      </c>
      <c r="M94" s="59">
        <f t="shared" si="126"/>
        <v>0</v>
      </c>
      <c r="N94" s="59">
        <f t="shared" si="126"/>
        <v>0</v>
      </c>
      <c r="O94" s="59">
        <f t="shared" si="131"/>
        <v>0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0</v>
      </c>
      <c r="U94" s="60">
        <f t="shared" si="128"/>
        <v>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75</v>
      </c>
      <c r="K95" s="59">
        <f t="shared" si="130"/>
        <v>0</v>
      </c>
      <c r="L95" s="59">
        <f t="shared" si="130"/>
        <v>0</v>
      </c>
      <c r="M95" s="59">
        <f t="shared" si="126"/>
        <v>0</v>
      </c>
      <c r="N95" s="59">
        <f t="shared" si="126"/>
        <v>0</v>
      </c>
      <c r="O95" s="59">
        <f t="shared" si="131"/>
        <v>0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0</v>
      </c>
      <c r="U95" s="60">
        <f t="shared" si="128"/>
        <v>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76</v>
      </c>
      <c r="K96" s="60">
        <f>SUM(K95/K92*100)</f>
        <v>0</v>
      </c>
      <c r="L96" s="60">
        <f>SUM(L95/L92*100)</f>
        <v>0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0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0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77</v>
      </c>
      <c r="K97" s="60" t="e">
        <f>SUM(K95/K93*100)</f>
        <v>#DIV/0!</v>
      </c>
      <c r="L97" s="60">
        <f>SUM(L95/L93*100)</f>
        <v>0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0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0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89</v>
      </c>
      <c r="I99" s="62"/>
      <c r="J99" s="62" t="s">
        <v>90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89</v>
      </c>
      <c r="I100" s="62"/>
      <c r="J100" s="62" t="s">
        <v>72</v>
      </c>
      <c r="K100" s="59">
        <f>SUM(K108)</f>
        <v>8567917</v>
      </c>
      <c r="L100" s="59">
        <f t="shared" ref="L100:N103" si="140">SUM(L108)</f>
        <v>1173578</v>
      </c>
      <c r="M100" s="59">
        <f t="shared" si="140"/>
        <v>0</v>
      </c>
      <c r="N100" s="59">
        <f t="shared" si="140"/>
        <v>0</v>
      </c>
      <c r="O100" s="59">
        <f>SUM(K100:N100)</f>
        <v>9741495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9741495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89</v>
      </c>
      <c r="I101" s="62"/>
      <c r="J101" s="62" t="s">
        <v>73</v>
      </c>
      <c r="K101" s="59">
        <f>SUM(K109)</f>
        <v>0</v>
      </c>
      <c r="L101" s="59">
        <f t="shared" si="140"/>
        <v>907860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907860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907860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89</v>
      </c>
      <c r="I102" s="62"/>
      <c r="J102" s="62" t="s">
        <v>74</v>
      </c>
      <c r="K102" s="59">
        <f t="shared" ref="K102:K103" si="148">SUM(K110)</f>
        <v>0</v>
      </c>
      <c r="L102" s="59">
        <f t="shared" si="140"/>
        <v>0</v>
      </c>
      <c r="M102" s="59">
        <f t="shared" si="140"/>
        <v>0</v>
      </c>
      <c r="N102" s="59">
        <f t="shared" si="140"/>
        <v>0</v>
      </c>
      <c r="O102" s="59">
        <f t="shared" si="144"/>
        <v>0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0</v>
      </c>
      <c r="U102" s="60">
        <f t="shared" si="142"/>
        <v>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89</v>
      </c>
      <c r="I103" s="62"/>
      <c r="J103" s="62" t="s">
        <v>75</v>
      </c>
      <c r="K103" s="59">
        <f t="shared" si="148"/>
        <v>0</v>
      </c>
      <c r="L103" s="59">
        <f>SUM(L111)</f>
        <v>0</v>
      </c>
      <c r="M103" s="59">
        <f t="shared" si="140"/>
        <v>0</v>
      </c>
      <c r="N103" s="59">
        <f t="shared" si="140"/>
        <v>0</v>
      </c>
      <c r="O103" s="59">
        <f t="shared" si="144"/>
        <v>0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0</v>
      </c>
      <c r="U103" s="60">
        <f t="shared" si="142"/>
        <v>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89</v>
      </c>
      <c r="I104" s="62"/>
      <c r="J104" s="62" t="s">
        <v>76</v>
      </c>
      <c r="K104" s="60">
        <f>SUM(K103/K100*100)</f>
        <v>0</v>
      </c>
      <c r="L104" s="60">
        <f>SUM(L103/L100*100)</f>
        <v>0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0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0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89</v>
      </c>
      <c r="I105" s="62"/>
      <c r="J105" s="62" t="s">
        <v>77</v>
      </c>
      <c r="K105" s="60" t="e">
        <f>SUM(K103/K101*100)</f>
        <v>#DIV/0!</v>
      </c>
      <c r="L105" s="60">
        <f>SUM(L103/L101*100)</f>
        <v>0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0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0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89</v>
      </c>
      <c r="I107" s="62" t="s">
        <v>83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89</v>
      </c>
      <c r="I108" s="62" t="s">
        <v>83</v>
      </c>
      <c r="J108" s="62" t="s">
        <v>72</v>
      </c>
      <c r="K108" s="59">
        <v>8567917</v>
      </c>
      <c r="L108" s="59">
        <f>265718+907860</f>
        <v>1173578</v>
      </c>
      <c r="M108" s="59">
        <v>0</v>
      </c>
      <c r="N108" s="59">
        <v>0</v>
      </c>
      <c r="O108" s="59">
        <f>SUM(K108:N108)</f>
        <v>9741495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9741495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89</v>
      </c>
      <c r="I109" s="62" t="s">
        <v>83</v>
      </c>
      <c r="J109" s="62" t="s">
        <v>73</v>
      </c>
      <c r="K109" s="59">
        <v>0</v>
      </c>
      <c r="L109" s="59">
        <v>907860</v>
      </c>
      <c r="M109" s="59">
        <v>0</v>
      </c>
      <c r="N109" s="59">
        <v>0</v>
      </c>
      <c r="O109" s="59">
        <f t="shared" ref="O109:O111" si="156">SUM(K109:N109)</f>
        <v>907860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907860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89</v>
      </c>
      <c r="I110" s="62" t="s">
        <v>83</v>
      </c>
      <c r="J110" s="62" t="s">
        <v>74</v>
      </c>
      <c r="K110" s="59">
        <v>0</v>
      </c>
      <c r="L110" s="59">
        <v>0</v>
      </c>
      <c r="M110" s="59">
        <v>0</v>
      </c>
      <c r="N110" s="59">
        <v>0</v>
      </c>
      <c r="O110" s="59">
        <f t="shared" si="156"/>
        <v>0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0</v>
      </c>
      <c r="U110" s="60">
        <f t="shared" si="154"/>
        <v>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89</v>
      </c>
      <c r="I111" s="62" t="s">
        <v>83</v>
      </c>
      <c r="J111" s="62" t="s">
        <v>75</v>
      </c>
      <c r="K111" s="59">
        <v>0</v>
      </c>
      <c r="L111" s="59">
        <v>0</v>
      </c>
      <c r="M111" s="59">
        <v>0</v>
      </c>
      <c r="N111" s="59">
        <v>0</v>
      </c>
      <c r="O111" s="59">
        <f t="shared" si="156"/>
        <v>0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0</v>
      </c>
      <c r="U111" s="60">
        <f t="shared" si="154"/>
        <v>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89</v>
      </c>
      <c r="I112" s="62" t="s">
        <v>83</v>
      </c>
      <c r="J112" s="62" t="s">
        <v>76</v>
      </c>
      <c r="K112" s="60">
        <f>SUM(K111/K108*100)</f>
        <v>0</v>
      </c>
      <c r="L112" s="60">
        <f>SUM(L111/L108*100)</f>
        <v>0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0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0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89</v>
      </c>
      <c r="I113" s="62" t="s">
        <v>83</v>
      </c>
      <c r="J113" s="62" t="s">
        <v>77</v>
      </c>
      <c r="K113" s="60" t="e">
        <f>SUM(K111/K109*100)</f>
        <v>#DIV/0!</v>
      </c>
      <c r="L113" s="60">
        <f>SUM(L111/L109*100)</f>
        <v>0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0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0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91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72</v>
      </c>
      <c r="K116" s="59">
        <f>SUM(K124)</f>
        <v>114973708</v>
      </c>
      <c r="L116" s="59">
        <f>SUM(L124)</f>
        <v>63615585</v>
      </c>
      <c r="M116" s="59">
        <f t="shared" ref="M116:N119" si="163">SUM(M124)</f>
        <v>0</v>
      </c>
      <c r="N116" s="59">
        <f t="shared" si="163"/>
        <v>67783</v>
      </c>
      <c r="O116" s="59">
        <f>SUM(K116:N116)</f>
        <v>178657076</v>
      </c>
      <c r="P116" s="59">
        <f t="shared" ref="P116:R116" si="164">SUM(P124)</f>
        <v>60710000</v>
      </c>
      <c r="Q116" s="59">
        <f t="shared" si="164"/>
        <v>0</v>
      </c>
      <c r="R116" s="59">
        <f t="shared" si="164"/>
        <v>0</v>
      </c>
      <c r="S116" s="59">
        <f>SUM(P116:R116)</f>
        <v>60710000</v>
      </c>
      <c r="T116" s="59">
        <f>SUM(O116,S116)</f>
        <v>239367076</v>
      </c>
      <c r="U116" s="60">
        <f t="shared" ref="U116:U119" si="165">+IFERROR(O116/T116*100,0)</f>
        <v>74.637280525580721</v>
      </c>
      <c r="V116" s="60">
        <f t="shared" ref="V116:V119" si="166">+IFERROR(S116/T116*100,0)</f>
        <v>25.362719474419283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73</v>
      </c>
      <c r="K117" s="59">
        <f t="shared" ref="K117:L119" si="167">SUM(K125)</f>
        <v>0</v>
      </c>
      <c r="L117" s="59">
        <f t="shared" si="167"/>
        <v>45391400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45391400</v>
      </c>
      <c r="P117" s="59">
        <f t="shared" ref="P117:R117" si="169">SUM(P125)</f>
        <v>0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0</v>
      </c>
      <c r="T117" s="59">
        <f t="shared" ref="T117:T119" si="171">SUM(O117,S117)</f>
        <v>45391400</v>
      </c>
      <c r="U117" s="60">
        <f t="shared" si="165"/>
        <v>100</v>
      </c>
      <c r="V117" s="60">
        <f t="shared" si="166"/>
        <v>0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74</v>
      </c>
      <c r="K118" s="59">
        <f t="shared" si="167"/>
        <v>0</v>
      </c>
      <c r="L118" s="59">
        <f t="shared" si="167"/>
        <v>0</v>
      </c>
      <c r="M118" s="59">
        <f t="shared" si="163"/>
        <v>0</v>
      </c>
      <c r="N118" s="59">
        <f t="shared" si="163"/>
        <v>0</v>
      </c>
      <c r="O118" s="59">
        <f t="shared" si="168"/>
        <v>0</v>
      </c>
      <c r="P118" s="59">
        <f t="shared" ref="P118:R119" si="172">SUM(P126)</f>
        <v>0</v>
      </c>
      <c r="Q118" s="59">
        <f t="shared" si="172"/>
        <v>0</v>
      </c>
      <c r="R118" s="59">
        <f t="shared" si="172"/>
        <v>0</v>
      </c>
      <c r="S118" s="59">
        <f t="shared" si="170"/>
        <v>0</v>
      </c>
      <c r="T118" s="59">
        <f t="shared" si="171"/>
        <v>0</v>
      </c>
      <c r="U118" s="60">
        <f t="shared" si="165"/>
        <v>0</v>
      </c>
      <c r="V118" s="60">
        <f t="shared" si="166"/>
        <v>0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75</v>
      </c>
      <c r="K119" s="59">
        <f t="shared" si="167"/>
        <v>0</v>
      </c>
      <c r="L119" s="59">
        <f t="shared" si="167"/>
        <v>0</v>
      </c>
      <c r="M119" s="59">
        <f t="shared" si="163"/>
        <v>0</v>
      </c>
      <c r="N119" s="59">
        <f t="shared" si="163"/>
        <v>0</v>
      </c>
      <c r="O119" s="59">
        <f t="shared" si="168"/>
        <v>0</v>
      </c>
      <c r="P119" s="59">
        <f t="shared" si="172"/>
        <v>0</v>
      </c>
      <c r="Q119" s="59">
        <f t="shared" si="172"/>
        <v>0</v>
      </c>
      <c r="R119" s="59">
        <f t="shared" si="172"/>
        <v>0</v>
      </c>
      <c r="S119" s="59">
        <f t="shared" si="170"/>
        <v>0</v>
      </c>
      <c r="T119" s="59">
        <f t="shared" si="171"/>
        <v>0</v>
      </c>
      <c r="U119" s="60">
        <f t="shared" si="165"/>
        <v>0</v>
      </c>
      <c r="V119" s="60">
        <f t="shared" si="166"/>
        <v>0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76</v>
      </c>
      <c r="K120" s="60">
        <f>SUM(K119/K116*100)</f>
        <v>0</v>
      </c>
      <c r="L120" s="60">
        <f>SUM(L119/L116*100)</f>
        <v>0</v>
      </c>
      <c r="M120" s="60" t="e">
        <f t="shared" ref="M120:N120" si="173">SUM(M119/M116*100)</f>
        <v>#DIV/0!</v>
      </c>
      <c r="N120" s="60">
        <f t="shared" si="173"/>
        <v>0</v>
      </c>
      <c r="O120" s="60">
        <f>SUM(O119/O116*100)</f>
        <v>0</v>
      </c>
      <c r="P120" s="60">
        <f t="shared" ref="P120:R120" si="174">SUM(P119/P116*100)</f>
        <v>0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0</v>
      </c>
      <c r="T120" s="60">
        <f>SUM(T119/T116*100)</f>
        <v>0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77</v>
      </c>
      <c r="K121" s="60" t="e">
        <f>SUM(K119/K117*100)</f>
        <v>#DIV/0!</v>
      </c>
      <c r="L121" s="60">
        <f>SUM(L119/L117*100)</f>
        <v>0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0</v>
      </c>
      <c r="P121" s="60" t="e">
        <f t="shared" ref="P121:R121" si="176">SUM(P119/P117*100)</f>
        <v>#DIV/0!</v>
      </c>
      <c r="Q121" s="60" t="e">
        <f t="shared" si="176"/>
        <v>#DIV/0!</v>
      </c>
      <c r="R121" s="60" t="e">
        <f t="shared" si="176"/>
        <v>#DIV/0!</v>
      </c>
      <c r="S121" s="60" t="e">
        <f>SUM(S119/S117*100)</f>
        <v>#DIV/0!</v>
      </c>
      <c r="T121" s="60">
        <f>SUM(T119/T117*100)</f>
        <v>0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92</v>
      </c>
      <c r="I123" s="62"/>
      <c r="J123" s="66" t="s">
        <v>93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92</v>
      </c>
      <c r="I124" s="62"/>
      <c r="J124" s="62" t="s">
        <v>72</v>
      </c>
      <c r="K124" s="59">
        <f>SUM(K132)</f>
        <v>114973708</v>
      </c>
      <c r="L124" s="59">
        <f>SUM(L132)</f>
        <v>63615585</v>
      </c>
      <c r="M124" s="59">
        <f t="shared" ref="M124:N127" si="177">SUM(M132)</f>
        <v>0</v>
      </c>
      <c r="N124" s="59">
        <f t="shared" si="177"/>
        <v>67783</v>
      </c>
      <c r="O124" s="59">
        <f>SUM(K124:N124)</f>
        <v>178657076</v>
      </c>
      <c r="P124" s="59">
        <f t="shared" ref="P124:R124" si="178">SUM(P132)</f>
        <v>60710000</v>
      </c>
      <c r="Q124" s="59">
        <f t="shared" si="178"/>
        <v>0</v>
      </c>
      <c r="R124" s="59">
        <f t="shared" si="178"/>
        <v>0</v>
      </c>
      <c r="S124" s="59">
        <f>SUM(P124:R124)</f>
        <v>60710000</v>
      </c>
      <c r="T124" s="59">
        <f>SUM(O124,S124)</f>
        <v>239367076</v>
      </c>
      <c r="U124" s="60">
        <f t="shared" ref="U124:U127" si="179">+IFERROR(O124/T124*100,0)</f>
        <v>74.637280525580721</v>
      </c>
      <c r="V124" s="60">
        <f t="shared" ref="V124:V127" si="180">+IFERROR(S124/T124*100,0)</f>
        <v>25.362719474419283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92</v>
      </c>
      <c r="I125" s="62"/>
      <c r="J125" s="62" t="s">
        <v>73</v>
      </c>
      <c r="K125" s="59">
        <f>SUM(K133)</f>
        <v>0</v>
      </c>
      <c r="L125" s="59">
        <f t="shared" ref="L125:L126" si="181">SUM(L133)</f>
        <v>45391400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45391400</v>
      </c>
      <c r="P125" s="59">
        <f t="shared" ref="P125:R125" si="183">SUM(P133)</f>
        <v>0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0</v>
      </c>
      <c r="T125" s="59">
        <f t="shared" ref="T125:T127" si="185">SUM(O125,S125)</f>
        <v>45391400</v>
      </c>
      <c r="U125" s="60">
        <f t="shared" si="179"/>
        <v>100</v>
      </c>
      <c r="V125" s="60">
        <f t="shared" si="180"/>
        <v>0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92</v>
      </c>
      <c r="I126" s="62"/>
      <c r="J126" s="62" t="s">
        <v>74</v>
      </c>
      <c r="K126" s="59">
        <f>SUM(K134)</f>
        <v>0</v>
      </c>
      <c r="L126" s="59">
        <f t="shared" si="181"/>
        <v>0</v>
      </c>
      <c r="M126" s="59">
        <f t="shared" si="177"/>
        <v>0</v>
      </c>
      <c r="N126" s="59">
        <f t="shared" si="177"/>
        <v>0</v>
      </c>
      <c r="O126" s="59">
        <f t="shared" si="182"/>
        <v>0</v>
      </c>
      <c r="P126" s="59">
        <f t="shared" ref="P126:R127" si="186">SUM(P134)</f>
        <v>0</v>
      </c>
      <c r="Q126" s="59">
        <f t="shared" si="186"/>
        <v>0</v>
      </c>
      <c r="R126" s="59">
        <f t="shared" si="186"/>
        <v>0</v>
      </c>
      <c r="S126" s="59">
        <f t="shared" si="184"/>
        <v>0</v>
      </c>
      <c r="T126" s="59">
        <f t="shared" si="185"/>
        <v>0</v>
      </c>
      <c r="U126" s="60">
        <f t="shared" si="179"/>
        <v>0</v>
      </c>
      <c r="V126" s="60">
        <f t="shared" si="180"/>
        <v>0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92</v>
      </c>
      <c r="I127" s="62"/>
      <c r="J127" s="62" t="s">
        <v>75</v>
      </c>
      <c r="K127" s="59">
        <f>SUM(K135)</f>
        <v>0</v>
      </c>
      <c r="L127" s="59">
        <f>SUM(L135)</f>
        <v>0</v>
      </c>
      <c r="M127" s="59">
        <f t="shared" si="177"/>
        <v>0</v>
      </c>
      <c r="N127" s="59">
        <f t="shared" si="177"/>
        <v>0</v>
      </c>
      <c r="O127" s="59">
        <f t="shared" si="182"/>
        <v>0</v>
      </c>
      <c r="P127" s="59">
        <f t="shared" si="186"/>
        <v>0</v>
      </c>
      <c r="Q127" s="59">
        <f t="shared" si="186"/>
        <v>0</v>
      </c>
      <c r="R127" s="59">
        <f t="shared" si="186"/>
        <v>0</v>
      </c>
      <c r="S127" s="59">
        <f t="shared" si="184"/>
        <v>0</v>
      </c>
      <c r="T127" s="59">
        <f t="shared" si="185"/>
        <v>0</v>
      </c>
      <c r="U127" s="60">
        <f t="shared" si="179"/>
        <v>0</v>
      </c>
      <c r="V127" s="60">
        <f t="shared" si="180"/>
        <v>0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92</v>
      </c>
      <c r="I128" s="62"/>
      <c r="J128" s="62" t="s">
        <v>76</v>
      </c>
      <c r="K128" s="60">
        <f>SUM(K127/K124*100)</f>
        <v>0</v>
      </c>
      <c r="L128" s="60">
        <f>SUM(L127/L124*100)</f>
        <v>0</v>
      </c>
      <c r="M128" s="60" t="e">
        <f t="shared" ref="M128:N128" si="187">SUM(M127/M124*100)</f>
        <v>#DIV/0!</v>
      </c>
      <c r="N128" s="60">
        <f t="shared" si="187"/>
        <v>0</v>
      </c>
      <c r="O128" s="60">
        <f>SUM(O127/O124*100)</f>
        <v>0</v>
      </c>
      <c r="P128" s="60">
        <f t="shared" ref="P128:R128" si="188">SUM(P127/P124*100)</f>
        <v>0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0</v>
      </c>
      <c r="T128" s="60">
        <f>SUM(T127/T124*100)</f>
        <v>0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92</v>
      </c>
      <c r="I129" s="62"/>
      <c r="J129" s="62" t="s">
        <v>77</v>
      </c>
      <c r="K129" s="60" t="e">
        <f>SUM(K127/K125*100)</f>
        <v>#DIV/0!</v>
      </c>
      <c r="L129" s="60">
        <f>SUM(L127/L125*100)</f>
        <v>0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0</v>
      </c>
      <c r="P129" s="60" t="e">
        <f t="shared" ref="P129:R129" si="190">SUM(P127/P125*100)</f>
        <v>#DIV/0!</v>
      </c>
      <c r="Q129" s="60" t="e">
        <f t="shared" si="190"/>
        <v>#DIV/0!</v>
      </c>
      <c r="R129" s="60" t="e">
        <f t="shared" si="190"/>
        <v>#DIV/0!</v>
      </c>
      <c r="S129" s="60" t="e">
        <f>SUM(S127/S125*100)</f>
        <v>#DIV/0!</v>
      </c>
      <c r="T129" s="60">
        <f>SUM(T127/T125*100)</f>
        <v>0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92</v>
      </c>
      <c r="I131" s="62" t="s">
        <v>83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92</v>
      </c>
      <c r="I132" s="62" t="s">
        <v>83</v>
      </c>
      <c r="J132" s="62" t="s">
        <v>72</v>
      </c>
      <c r="K132" s="59">
        <v>114973708</v>
      </c>
      <c r="L132" s="59">
        <f>18224185+45391400</f>
        <v>63615585</v>
      </c>
      <c r="M132" s="59">
        <v>0</v>
      </c>
      <c r="N132" s="59">
        <v>67783</v>
      </c>
      <c r="O132" s="59">
        <f>SUM(K132:N132)</f>
        <v>178657076</v>
      </c>
      <c r="P132" s="59">
        <v>60710000</v>
      </c>
      <c r="Q132" s="59">
        <v>0</v>
      </c>
      <c r="R132" s="59">
        <v>0</v>
      </c>
      <c r="S132" s="59">
        <f>SUM(P132:R132)</f>
        <v>60710000</v>
      </c>
      <c r="T132" s="59">
        <f>SUM(O132,S132)</f>
        <v>239367076</v>
      </c>
      <c r="U132" s="60">
        <f t="shared" ref="U132:U135" si="191">+IFERROR(O132/T132*100,0)</f>
        <v>74.637280525580721</v>
      </c>
      <c r="V132" s="60">
        <f t="shared" ref="V132:V135" si="192">+IFERROR(S132/T132*100,0)</f>
        <v>25.362719474419283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92</v>
      </c>
      <c r="I133" s="62" t="s">
        <v>83</v>
      </c>
      <c r="J133" s="62" t="s">
        <v>73</v>
      </c>
      <c r="K133" s="59">
        <v>0</v>
      </c>
      <c r="L133" s="59">
        <v>45391400</v>
      </c>
      <c r="M133" s="59">
        <v>0</v>
      </c>
      <c r="N133" s="59">
        <v>0</v>
      </c>
      <c r="O133" s="59">
        <f t="shared" ref="O133:O135" si="193">SUM(K133:N133)</f>
        <v>45391400</v>
      </c>
      <c r="P133" s="59">
        <v>0</v>
      </c>
      <c r="Q133" s="59">
        <v>0</v>
      </c>
      <c r="R133" s="59">
        <v>0</v>
      </c>
      <c r="S133" s="59">
        <f t="shared" ref="S133:S135" si="194">SUM(P133:R133)</f>
        <v>0</v>
      </c>
      <c r="T133" s="59">
        <f t="shared" ref="T133:T135" si="195">SUM(O133,S133)</f>
        <v>45391400</v>
      </c>
      <c r="U133" s="60">
        <f t="shared" si="191"/>
        <v>100</v>
      </c>
      <c r="V133" s="60">
        <f t="shared" si="192"/>
        <v>0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92</v>
      </c>
      <c r="I134" s="62" t="s">
        <v>83</v>
      </c>
      <c r="J134" s="62" t="s">
        <v>74</v>
      </c>
      <c r="K134" s="59">
        <v>0</v>
      </c>
      <c r="L134" s="59">
        <v>0</v>
      </c>
      <c r="M134" s="59">
        <v>0</v>
      </c>
      <c r="N134" s="59">
        <v>0</v>
      </c>
      <c r="O134" s="59">
        <f t="shared" si="193"/>
        <v>0</v>
      </c>
      <c r="P134" s="59">
        <v>0</v>
      </c>
      <c r="Q134" s="59">
        <v>0</v>
      </c>
      <c r="R134" s="59">
        <v>0</v>
      </c>
      <c r="S134" s="59">
        <f t="shared" si="194"/>
        <v>0</v>
      </c>
      <c r="T134" s="59">
        <f t="shared" si="195"/>
        <v>0</v>
      </c>
      <c r="U134" s="60">
        <f t="shared" si="191"/>
        <v>0</v>
      </c>
      <c r="V134" s="60">
        <f t="shared" si="192"/>
        <v>0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92</v>
      </c>
      <c r="I135" s="62" t="s">
        <v>83</v>
      </c>
      <c r="J135" s="62" t="s">
        <v>75</v>
      </c>
      <c r="K135" s="59">
        <v>0</v>
      </c>
      <c r="L135" s="59">
        <v>0</v>
      </c>
      <c r="M135" s="59">
        <v>0</v>
      </c>
      <c r="N135" s="59">
        <v>0</v>
      </c>
      <c r="O135" s="59">
        <f t="shared" si="193"/>
        <v>0</v>
      </c>
      <c r="P135" s="59">
        <v>0</v>
      </c>
      <c r="Q135" s="59">
        <v>0</v>
      </c>
      <c r="R135" s="59">
        <v>0</v>
      </c>
      <c r="S135" s="59">
        <f t="shared" si="194"/>
        <v>0</v>
      </c>
      <c r="T135" s="59">
        <f t="shared" si="195"/>
        <v>0</v>
      </c>
      <c r="U135" s="60">
        <f t="shared" si="191"/>
        <v>0</v>
      </c>
      <c r="V135" s="60">
        <f t="shared" si="192"/>
        <v>0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92</v>
      </c>
      <c r="I136" s="62" t="s">
        <v>83</v>
      </c>
      <c r="J136" s="62" t="s">
        <v>76</v>
      </c>
      <c r="K136" s="60">
        <f>SUM(K135/K132*100)</f>
        <v>0</v>
      </c>
      <c r="L136" s="60">
        <f>SUM(L135/L132*100)</f>
        <v>0</v>
      </c>
      <c r="M136" s="60" t="e">
        <f t="shared" ref="M136:N136" si="196">SUM(M135/M132*100)</f>
        <v>#DIV/0!</v>
      </c>
      <c r="N136" s="60">
        <f t="shared" si="196"/>
        <v>0</v>
      </c>
      <c r="O136" s="60">
        <f>SUM(O135/O132*100)</f>
        <v>0</v>
      </c>
      <c r="P136" s="60">
        <f t="shared" ref="P136:R136" si="197">SUM(P135/P132*100)</f>
        <v>0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0</v>
      </c>
      <c r="T136" s="60">
        <f>SUM(T135/T132*100)</f>
        <v>0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92</v>
      </c>
      <c r="I137" s="62" t="s">
        <v>83</v>
      </c>
      <c r="J137" s="62" t="s">
        <v>77</v>
      </c>
      <c r="K137" s="60" t="e">
        <f>SUM(K135/K133*100)</f>
        <v>#DIV/0!</v>
      </c>
      <c r="L137" s="60">
        <f>SUM(L135/L133*100)</f>
        <v>0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0</v>
      </c>
      <c r="P137" s="60" t="e">
        <f t="shared" ref="P137:R137" si="199">SUM(P135/P133*100)</f>
        <v>#DIV/0!</v>
      </c>
      <c r="Q137" s="60" t="e">
        <f t="shared" si="199"/>
        <v>#DIV/0!</v>
      </c>
      <c r="R137" s="60" t="e">
        <f t="shared" si="199"/>
        <v>#DIV/0!</v>
      </c>
      <c r="S137" s="60" t="e">
        <f>SUM(S135/S133*100)</f>
        <v>#DIV/0!</v>
      </c>
      <c r="T137" s="60">
        <f>SUM(T135/T133*100)</f>
        <v>0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94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72</v>
      </c>
      <c r="K140" s="59">
        <f>SUM(K148)</f>
        <v>873651</v>
      </c>
      <c r="L140" s="59">
        <f>SUM(L148)</f>
        <v>440365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73</v>
      </c>
      <c r="K141" s="59">
        <f t="shared" ref="K141:L143" si="202">SUM(K149)</f>
        <v>0</v>
      </c>
      <c r="L141" s="59">
        <f t="shared" si="202"/>
        <v>327002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74</v>
      </c>
      <c r="K142" s="59">
        <f t="shared" si="202"/>
        <v>0</v>
      </c>
      <c r="L142" s="59">
        <f t="shared" si="202"/>
        <v>0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75</v>
      </c>
      <c r="K143" s="59">
        <f t="shared" si="202"/>
        <v>0</v>
      </c>
      <c r="L143" s="59">
        <f t="shared" si="202"/>
        <v>0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76</v>
      </c>
      <c r="K144" s="60">
        <f>SUM(K143/K140*100)</f>
        <v>0</v>
      </c>
      <c r="L144" s="60">
        <f>SUM(L143/L140*100)</f>
        <v>0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77</v>
      </c>
      <c r="K145" s="60" t="e">
        <f>SUM(K143/K141*100)</f>
        <v>#DIV/0!</v>
      </c>
      <c r="L145" s="60">
        <f>SUM(L143/L141*100)</f>
        <v>0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95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72</v>
      </c>
      <c r="K148" s="59">
        <f>SUM(K156,K172)</f>
        <v>873651</v>
      </c>
      <c r="L148" s="59">
        <f>SUM(L156,L172)</f>
        <v>440365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1314016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73</v>
      </c>
      <c r="K149" s="59">
        <f t="shared" ref="K149:L151" si="209">SUM(K157,K173)</f>
        <v>0</v>
      </c>
      <c r="L149" s="59">
        <f>SUM(L157,L173)</f>
        <v>327002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327002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74</v>
      </c>
      <c r="K150" s="59">
        <f t="shared" si="209"/>
        <v>0</v>
      </c>
      <c r="L150" s="59">
        <f t="shared" si="209"/>
        <v>0</v>
      </c>
      <c r="M150" s="59">
        <f t="shared" si="207"/>
        <v>0</v>
      </c>
      <c r="N150" s="59">
        <f t="shared" si="207"/>
        <v>0</v>
      </c>
      <c r="O150" s="59">
        <f t="shared" si="210"/>
        <v>0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75</v>
      </c>
      <c r="K151" s="59">
        <f t="shared" si="209"/>
        <v>0</v>
      </c>
      <c r="L151" s="59">
        <f t="shared" si="209"/>
        <v>0</v>
      </c>
      <c r="M151" s="59">
        <f t="shared" si="207"/>
        <v>0</v>
      </c>
      <c r="N151" s="59">
        <f t="shared" si="207"/>
        <v>0</v>
      </c>
      <c r="O151" s="59">
        <f t="shared" si="210"/>
        <v>0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76</v>
      </c>
      <c r="K152" s="60">
        <f>SUM(K151/K148*100)</f>
        <v>0</v>
      </c>
      <c r="L152" s="60">
        <f>SUM(L151/L148*100)</f>
        <v>0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0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77</v>
      </c>
      <c r="K153" s="60" t="e">
        <f>SUM(K151/K149*100)</f>
        <v>#DIV/0!</v>
      </c>
      <c r="L153" s="60">
        <f>SUM(L151/L149*100)</f>
        <v>0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0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96</v>
      </c>
      <c r="I155" s="62"/>
      <c r="J155" s="67" t="s">
        <v>97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96</v>
      </c>
      <c r="I156" s="62"/>
      <c r="J156" s="62" t="s">
        <v>72</v>
      </c>
      <c r="K156" s="59">
        <f>SUM(K164)</f>
        <v>873651</v>
      </c>
      <c r="L156" s="59">
        <f>SUM(L164)</f>
        <v>440365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1314016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1314016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96</v>
      </c>
      <c r="I157" s="62"/>
      <c r="J157" s="62" t="s">
        <v>73</v>
      </c>
      <c r="K157" s="59">
        <f t="shared" ref="K157:L158" si="219">SUM(K165)</f>
        <v>0</v>
      </c>
      <c r="L157" s="59">
        <f>SUM(L165)</f>
        <v>327002</v>
      </c>
      <c r="M157" s="59">
        <f t="shared" si="215"/>
        <v>0</v>
      </c>
      <c r="N157" s="59">
        <f t="shared" si="215"/>
        <v>0</v>
      </c>
      <c r="O157" s="59">
        <f>SUM(K157:N157)</f>
        <v>327002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327002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96</v>
      </c>
      <c r="I158" s="62"/>
      <c r="J158" s="62" t="s">
        <v>74</v>
      </c>
      <c r="K158" s="59">
        <f t="shared" si="219"/>
        <v>0</v>
      </c>
      <c r="L158" s="59">
        <f t="shared" si="219"/>
        <v>0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0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0</v>
      </c>
      <c r="U158" s="60">
        <f t="shared" si="217"/>
        <v>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96</v>
      </c>
      <c r="I159" s="62"/>
      <c r="J159" s="62" t="s">
        <v>75</v>
      </c>
      <c r="K159" s="59">
        <f>SUM(K167)</f>
        <v>0</v>
      </c>
      <c r="L159" s="59">
        <f>SUM(L167)</f>
        <v>0</v>
      </c>
      <c r="M159" s="59">
        <f t="shared" si="215"/>
        <v>0</v>
      </c>
      <c r="N159" s="59">
        <f t="shared" si="215"/>
        <v>0</v>
      </c>
      <c r="O159" s="59">
        <f t="shared" si="223"/>
        <v>0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0</v>
      </c>
      <c r="U159" s="60">
        <f t="shared" si="217"/>
        <v>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96</v>
      </c>
      <c r="I160" s="62"/>
      <c r="J160" s="62" t="s">
        <v>76</v>
      </c>
      <c r="K160" s="60">
        <f>SUM(K159/K156*100)</f>
        <v>0</v>
      </c>
      <c r="L160" s="60">
        <f>SUM(L159/L156*100)</f>
        <v>0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0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0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96</v>
      </c>
      <c r="I161" s="62"/>
      <c r="J161" s="62" t="s">
        <v>77</v>
      </c>
      <c r="K161" s="60" t="e">
        <f>SUM(K159/K157*100)</f>
        <v>#DIV/0!</v>
      </c>
      <c r="L161" s="60">
        <f>SUM(L159/L157*100)</f>
        <v>0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0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0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96</v>
      </c>
      <c r="I163" s="62" t="s">
        <v>83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96</v>
      </c>
      <c r="I164" s="62" t="s">
        <v>83</v>
      </c>
      <c r="J164" s="62" t="s">
        <v>72</v>
      </c>
      <c r="K164" s="59">
        <v>873651</v>
      </c>
      <c r="L164" s="59">
        <f>113363+327002</f>
        <v>440365</v>
      </c>
      <c r="M164" s="59">
        <v>0</v>
      </c>
      <c r="N164" s="59">
        <v>0</v>
      </c>
      <c r="O164" s="59">
        <f>SUM(K164:N164)</f>
        <v>1314016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1314016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96</v>
      </c>
      <c r="I165" s="62" t="s">
        <v>83</v>
      </c>
      <c r="J165" s="62" t="s">
        <v>73</v>
      </c>
      <c r="K165" s="59">
        <v>0</v>
      </c>
      <c r="L165" s="59">
        <v>327002</v>
      </c>
      <c r="M165" s="59">
        <v>0</v>
      </c>
      <c r="N165" s="59">
        <v>0</v>
      </c>
      <c r="O165" s="59">
        <f t="shared" ref="O165:O167" si="231">SUM(K165:N165)</f>
        <v>327002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327002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96</v>
      </c>
      <c r="I166" s="62" t="s">
        <v>83</v>
      </c>
      <c r="J166" s="62" t="s">
        <v>74</v>
      </c>
      <c r="K166" s="59">
        <v>0</v>
      </c>
      <c r="L166" s="59">
        <v>0</v>
      </c>
      <c r="M166" s="59">
        <v>0</v>
      </c>
      <c r="N166" s="59">
        <v>0</v>
      </c>
      <c r="O166" s="59">
        <f t="shared" si="231"/>
        <v>0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0</v>
      </c>
      <c r="U166" s="60">
        <f t="shared" si="229"/>
        <v>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96</v>
      </c>
      <c r="I167" s="62" t="s">
        <v>83</v>
      </c>
      <c r="J167" s="62" t="s">
        <v>75</v>
      </c>
      <c r="K167" s="59">
        <v>0</v>
      </c>
      <c r="L167" s="59">
        <v>0</v>
      </c>
      <c r="M167" s="59">
        <v>0</v>
      </c>
      <c r="N167" s="59">
        <v>0</v>
      </c>
      <c r="O167" s="59">
        <f t="shared" si="231"/>
        <v>0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0</v>
      </c>
      <c r="U167" s="60">
        <f t="shared" si="229"/>
        <v>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96</v>
      </c>
      <c r="I168" s="62" t="s">
        <v>83</v>
      </c>
      <c r="J168" s="62" t="s">
        <v>76</v>
      </c>
      <c r="K168" s="60">
        <f>SUM(K167/K164*100)</f>
        <v>0</v>
      </c>
      <c r="L168" s="60">
        <f>SUM(L167/L164*100)</f>
        <v>0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0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0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96</v>
      </c>
      <c r="I169" s="62" t="s">
        <v>83</v>
      </c>
      <c r="J169" s="62" t="s">
        <v>77</v>
      </c>
      <c r="K169" s="60" t="e">
        <f>SUM(K167/K165*100)</f>
        <v>#DIV/0!</v>
      </c>
      <c r="L169" s="60">
        <f>SUM(L167/L165*100)</f>
        <v>0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0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0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98</v>
      </c>
      <c r="I171" s="62"/>
      <c r="J171" s="66" t="s">
        <v>99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98</v>
      </c>
      <c r="I172" s="62"/>
      <c r="J172" s="62" t="s">
        <v>72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98</v>
      </c>
      <c r="I173" s="62"/>
      <c r="J173" s="62" t="s">
        <v>73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98</v>
      </c>
      <c r="I174" s="62"/>
      <c r="J174" s="62" t="s">
        <v>74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98</v>
      </c>
      <c r="I175" s="62"/>
      <c r="J175" s="62" t="s">
        <v>75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98</v>
      </c>
      <c r="I176" s="62"/>
      <c r="J176" s="62" t="s">
        <v>76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98</v>
      </c>
      <c r="I177" s="62"/>
      <c r="J177" s="62" t="s">
        <v>77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98</v>
      </c>
      <c r="I179" s="62" t="s">
        <v>83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98</v>
      </c>
      <c r="I180" s="62" t="s">
        <v>83</v>
      </c>
      <c r="J180" s="62" t="s">
        <v>72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98</v>
      </c>
      <c r="I181" s="62" t="s">
        <v>83</v>
      </c>
      <c r="J181" s="62" t="s">
        <v>73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98</v>
      </c>
      <c r="I182" s="62" t="s">
        <v>83</v>
      </c>
      <c r="J182" s="62" t="s">
        <v>74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98</v>
      </c>
      <c r="I183" s="62" t="s">
        <v>83</v>
      </c>
      <c r="J183" s="62" t="s">
        <v>75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98</v>
      </c>
      <c r="I184" s="62" t="s">
        <v>83</v>
      </c>
      <c r="J184" s="62" t="s">
        <v>76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98</v>
      </c>
      <c r="I185" s="62" t="s">
        <v>83</v>
      </c>
      <c r="J185" s="62" t="s">
        <v>77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100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72</v>
      </c>
      <c r="K188" s="59">
        <f>SUM(K196)</f>
        <v>872338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1043938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1043938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73</v>
      </c>
      <c r="K189" s="59">
        <f t="shared" ref="K189:L191" si="264">SUM(K197)</f>
        <v>0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171600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171600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74</v>
      </c>
      <c r="K190" s="59">
        <f t="shared" si="264"/>
        <v>0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0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0</v>
      </c>
      <c r="U190" s="60">
        <f t="shared" si="262"/>
        <v>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75</v>
      </c>
      <c r="K191" s="59">
        <f t="shared" si="264"/>
        <v>0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0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0</v>
      </c>
      <c r="U191" s="60">
        <f t="shared" si="262"/>
        <v>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76</v>
      </c>
      <c r="K192" s="60">
        <f>SUM(K191/K188*100)</f>
        <v>0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0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0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77</v>
      </c>
      <c r="K193" s="60" t="e">
        <f>SUM(K191/K189*100)</f>
        <v>#DIV/0!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0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0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101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72</v>
      </c>
      <c r="K196" s="59">
        <f>SUM(K204)</f>
        <v>872338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1043938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1043938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73</v>
      </c>
      <c r="K197" s="59">
        <f t="shared" ref="K197:L199" si="278">SUM(K205)</f>
        <v>0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171600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171600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74</v>
      </c>
      <c r="K198" s="59">
        <f t="shared" si="278"/>
        <v>0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0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0</v>
      </c>
      <c r="U198" s="60">
        <f t="shared" si="276"/>
        <v>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75</v>
      </c>
      <c r="K199" s="59">
        <f t="shared" si="278"/>
        <v>0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0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0</v>
      </c>
      <c r="U199" s="60">
        <f t="shared" si="276"/>
        <v>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76</v>
      </c>
      <c r="K200" s="60">
        <f>SUM(K199/K196*100)</f>
        <v>0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0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0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77</v>
      </c>
      <c r="K201" s="60" t="e">
        <f>SUM(K199/K197*100)</f>
        <v>#DIV/0!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0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0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102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72</v>
      </c>
      <c r="K204" s="59">
        <f>SUM(K212)</f>
        <v>872338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1043938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1043938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73</v>
      </c>
      <c r="K205" s="59">
        <f t="shared" ref="K205:L207" si="292">SUM(K213)</f>
        <v>0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171600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171600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74</v>
      </c>
      <c r="K206" s="59">
        <f t="shared" si="292"/>
        <v>0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0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0</v>
      </c>
      <c r="U206" s="60">
        <f t="shared" si="290"/>
        <v>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75</v>
      </c>
      <c r="K207" s="59">
        <f t="shared" si="292"/>
        <v>0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0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0</v>
      </c>
      <c r="U207" s="60">
        <f t="shared" si="290"/>
        <v>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76</v>
      </c>
      <c r="K208" s="60">
        <f>SUM(K207/K204*100)</f>
        <v>0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0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0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77</v>
      </c>
      <c r="K209" s="60" t="e">
        <f>SUM(K207/K205*100)</f>
        <v>#DIV/0!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0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0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103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72</v>
      </c>
      <c r="K212" s="59">
        <f>SUM(K220)</f>
        <v>872338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1043938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1043938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73</v>
      </c>
      <c r="K213" s="59">
        <f t="shared" ref="K213:L215" si="306">SUM(K221)</f>
        <v>0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171600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171600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74</v>
      </c>
      <c r="K214" s="59">
        <f t="shared" si="306"/>
        <v>0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0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0</v>
      </c>
      <c r="U214" s="60">
        <f t="shared" si="304"/>
        <v>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75</v>
      </c>
      <c r="K215" s="59">
        <f t="shared" si="306"/>
        <v>0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0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0</v>
      </c>
      <c r="U215" s="60">
        <f t="shared" si="304"/>
        <v>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76</v>
      </c>
      <c r="K216" s="60">
        <f>SUM(K215/K212*100)</f>
        <v>0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0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0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77</v>
      </c>
      <c r="K217" s="60" t="e">
        <f>SUM(K215/K213*100)</f>
        <v>#DIV/0!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0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0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104</v>
      </c>
      <c r="I219" s="62"/>
      <c r="J219" s="66" t="s">
        <v>105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104</v>
      </c>
      <c r="I220" s="62"/>
      <c r="J220" s="62" t="s">
        <v>72</v>
      </c>
      <c r="K220" s="59">
        <f t="shared" ref="K220:N223" si="316">SUM(K228)</f>
        <v>872338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1043938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1043938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104</v>
      </c>
      <c r="I221" s="62"/>
      <c r="J221" s="62" t="s">
        <v>73</v>
      </c>
      <c r="K221" s="59">
        <f t="shared" si="316"/>
        <v>0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171600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171600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104</v>
      </c>
      <c r="I222" s="62"/>
      <c r="J222" s="62" t="s">
        <v>74</v>
      </c>
      <c r="K222" s="59">
        <f t="shared" si="316"/>
        <v>0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0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0</v>
      </c>
      <c r="U222" s="60">
        <f t="shared" si="318"/>
        <v>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104</v>
      </c>
      <c r="I223" s="62"/>
      <c r="J223" s="62" t="s">
        <v>75</v>
      </c>
      <c r="K223" s="59">
        <f t="shared" si="316"/>
        <v>0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0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0</v>
      </c>
      <c r="U223" s="60">
        <f t="shared" si="318"/>
        <v>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104</v>
      </c>
      <c r="I224" s="62"/>
      <c r="J224" s="62" t="s">
        <v>76</v>
      </c>
      <c r="K224" s="60">
        <f>SUM(K223/K220*100)</f>
        <v>0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0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0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104</v>
      </c>
      <c r="I225" s="62"/>
      <c r="J225" s="62" t="s">
        <v>77</v>
      </c>
      <c r="K225" s="60" t="e">
        <f>SUM(K223/K221*100)</f>
        <v>#DIV/0!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0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0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104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104</v>
      </c>
      <c r="I228" s="62" t="s">
        <v>83</v>
      </c>
      <c r="J228" s="62" t="s">
        <v>72</v>
      </c>
      <c r="K228" s="59">
        <v>872338</v>
      </c>
      <c r="L228" s="59">
        <v>171600</v>
      </c>
      <c r="M228" s="59">
        <v>0</v>
      </c>
      <c r="N228" s="59">
        <v>0</v>
      </c>
      <c r="O228" s="59">
        <f>SUM(K228:N228)</f>
        <v>1043938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1043938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104</v>
      </c>
      <c r="I229" s="62" t="s">
        <v>83</v>
      </c>
      <c r="J229" s="62" t="s">
        <v>73</v>
      </c>
      <c r="K229" s="59">
        <v>0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171600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171600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104</v>
      </c>
      <c r="I230" s="62" t="s">
        <v>83</v>
      </c>
      <c r="J230" s="62" t="s">
        <v>74</v>
      </c>
      <c r="K230" s="59">
        <v>0</v>
      </c>
      <c r="L230" s="59">
        <v>0</v>
      </c>
      <c r="M230" s="59">
        <v>0</v>
      </c>
      <c r="N230" s="59">
        <v>0</v>
      </c>
      <c r="O230" s="59">
        <f t="shared" si="331"/>
        <v>0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0</v>
      </c>
      <c r="U230" s="60">
        <f t="shared" si="329"/>
        <v>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104</v>
      </c>
      <c r="I231" s="62" t="s">
        <v>83</v>
      </c>
      <c r="J231" s="62" t="s">
        <v>75</v>
      </c>
      <c r="K231" s="59">
        <v>0</v>
      </c>
      <c r="L231" s="59">
        <v>0</v>
      </c>
      <c r="M231" s="59">
        <v>0</v>
      </c>
      <c r="N231" s="59">
        <v>0</v>
      </c>
      <c r="O231" s="59">
        <f t="shared" si="331"/>
        <v>0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0</v>
      </c>
      <c r="U231" s="60">
        <f t="shared" si="329"/>
        <v>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104</v>
      </c>
      <c r="I232" s="62" t="s">
        <v>83</v>
      </c>
      <c r="J232" s="62" t="s">
        <v>76</v>
      </c>
      <c r="K232" s="60">
        <f>SUM(K231/K228*100)</f>
        <v>0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0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0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104</v>
      </c>
      <c r="I233" s="62" t="s">
        <v>83</v>
      </c>
      <c r="J233" s="62" t="s">
        <v>77</v>
      </c>
      <c r="K233" s="60" t="e">
        <f>SUM(K231/K229*100)</f>
        <v>#DIV/0!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0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0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39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40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P51"/>
  <sheetViews>
    <sheetView tabSelected="1" zoomScale="85" zoomScaleNormal="85" workbookViewId="0">
      <selection activeCell="C8" sqref="C8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0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42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109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2</v>
      </c>
      <c r="E7" s="4"/>
      <c r="F7" s="5"/>
      <c r="G7" s="5"/>
      <c r="H7" s="5"/>
      <c r="I7" s="5"/>
      <c r="J7" s="6" t="s">
        <v>3</v>
      </c>
      <c r="K7" s="6" t="s">
        <v>4</v>
      </c>
      <c r="L7" s="6" t="s">
        <v>106</v>
      </c>
      <c r="M7" s="6" t="s">
        <v>107</v>
      </c>
      <c r="N7" s="6" t="s">
        <v>5</v>
      </c>
    </row>
    <row r="8" spans="4:14" x14ac:dyDescent="0.25">
      <c r="D8" s="7"/>
      <c r="E8" s="8"/>
      <c r="F8" s="8" t="s">
        <v>6</v>
      </c>
      <c r="G8" s="9"/>
      <c r="H8" s="9"/>
      <c r="I8" s="9"/>
      <c r="J8" s="10"/>
      <c r="K8" s="10" t="s">
        <v>7</v>
      </c>
      <c r="L8" s="10"/>
      <c r="M8" s="10"/>
      <c r="N8" s="10" t="s">
        <v>8</v>
      </c>
    </row>
    <row r="9" spans="4:14" x14ac:dyDescent="0.25">
      <c r="D9" s="11"/>
      <c r="E9" s="12"/>
      <c r="F9" s="12"/>
      <c r="G9" s="12"/>
      <c r="H9" s="12"/>
      <c r="I9" s="12" t="s">
        <v>9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10</v>
      </c>
      <c r="E11" s="18"/>
      <c r="F11" s="18"/>
      <c r="G11" s="18"/>
      <c r="H11" s="18"/>
      <c r="I11" s="18"/>
      <c r="J11" s="19">
        <f>+J13+J43</f>
        <v>252963430</v>
      </c>
      <c r="K11" s="19">
        <f>+K13+K43</f>
        <v>46800462</v>
      </c>
      <c r="L11" s="19">
        <f t="shared" ref="L11:N11" si="0">+L13+L43</f>
        <v>0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11</v>
      </c>
      <c r="E13" s="21"/>
      <c r="F13" s="21"/>
      <c r="G13" s="21"/>
      <c r="H13" s="21"/>
      <c r="I13" s="21"/>
      <c r="J13" s="22">
        <f>+J14+J22+J40</f>
        <v>192253430</v>
      </c>
      <c r="K13" s="22">
        <f>+K14+K22+K40</f>
        <v>46800462</v>
      </c>
      <c r="L13" s="22">
        <f>+L14+L22+L40</f>
        <v>0</v>
      </c>
      <c r="M13" s="22">
        <f>+M14+M22+M40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12</v>
      </c>
      <c r="F14" s="21"/>
      <c r="G14" s="21"/>
      <c r="H14" s="21"/>
      <c r="I14" s="21"/>
      <c r="J14" s="22">
        <f>+J15</f>
        <v>126781919</v>
      </c>
      <c r="K14" s="22">
        <f t="shared" ref="K14:N14" si="1">+K15</f>
        <v>0</v>
      </c>
      <c r="L14" s="22">
        <f t="shared" si="1"/>
        <v>0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12</v>
      </c>
      <c r="H15" s="21"/>
      <c r="I15" s="21"/>
      <c r="J15" s="22">
        <f>SUM(J16:J21)</f>
        <v>126781919</v>
      </c>
      <c r="K15" s="22">
        <f>SUM(K16:K21)</f>
        <v>0</v>
      </c>
      <c r="L15" s="22">
        <f>SUM(L16:L21)</f>
        <v>0</v>
      </c>
      <c r="M15" s="22">
        <f t="shared" ref="M15:N15" si="2">SUM(M16:M21)</f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13</v>
      </c>
      <c r="J16" s="22">
        <v>35999366</v>
      </c>
      <c r="K16" s="22">
        <v>0</v>
      </c>
      <c r="L16" s="22">
        <f>+K16</f>
        <v>0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14</v>
      </c>
      <c r="J17" s="22">
        <v>42116177</v>
      </c>
      <c r="K17" s="22">
        <v>0</v>
      </c>
      <c r="L17" s="22">
        <f t="shared" ref="L17:L21" si="3">+K17</f>
        <v>0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15</v>
      </c>
      <c r="J18" s="22">
        <v>11831463</v>
      </c>
      <c r="K18" s="22">
        <v>0</v>
      </c>
      <c r="L18" s="22">
        <f t="shared" si="3"/>
        <v>0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16</v>
      </c>
      <c r="J19" s="22">
        <v>31711231</v>
      </c>
      <c r="K19" s="22">
        <v>0</v>
      </c>
      <c r="L19" s="22">
        <f t="shared" si="3"/>
        <v>0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17</v>
      </c>
      <c r="J20" s="22">
        <v>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18</v>
      </c>
      <c r="J21" s="22">
        <v>5123682</v>
      </c>
      <c r="K21" s="22">
        <v>0</v>
      </c>
      <c r="L21" s="22">
        <f t="shared" si="3"/>
        <v>0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19</v>
      </c>
      <c r="F22" s="21"/>
      <c r="G22" s="21"/>
      <c r="H22" s="21"/>
      <c r="I22" s="21"/>
      <c r="J22" s="22">
        <f>+J23+J32</f>
        <v>65403728</v>
      </c>
      <c r="K22" s="22">
        <f>+K23+K32</f>
        <v>46800462</v>
      </c>
      <c r="L22" s="22">
        <f t="shared" ref="L22:N22" si="4">+L23+L32</f>
        <v>0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20</v>
      </c>
      <c r="H23" s="21"/>
      <c r="I23" s="21"/>
      <c r="J23" s="22">
        <f>SUM(J24:J31)</f>
        <v>45013270</v>
      </c>
      <c r="K23" s="22">
        <f>SUM(K24:K31)</f>
        <v>36025134</v>
      </c>
      <c r="L23" s="22">
        <f>SUM(L24:L31)</f>
        <v>0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21</v>
      </c>
      <c r="J24" s="75">
        <v>1253500</v>
      </c>
      <c r="K24" s="22">
        <v>1253500</v>
      </c>
      <c r="L24" s="22">
        <v>0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22</v>
      </c>
      <c r="J25" s="22">
        <v>41300</v>
      </c>
      <c r="K25" s="22">
        <v>41300</v>
      </c>
      <c r="L25" s="22">
        <v>0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23</v>
      </c>
      <c r="J26" s="22">
        <v>67000</v>
      </c>
      <c r="K26" s="22">
        <v>67000</v>
      </c>
      <c r="L26" s="22">
        <v>0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24</v>
      </c>
      <c r="J27" s="22">
        <v>7800</v>
      </c>
      <c r="K27" s="22">
        <v>7800</v>
      </c>
      <c r="L27" s="22">
        <v>0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25</v>
      </c>
      <c r="J28" s="22">
        <v>33257747</v>
      </c>
      <c r="K28" s="22">
        <v>28586000</v>
      </c>
      <c r="L28" s="22">
        <v>0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26</v>
      </c>
      <c r="J29" s="22">
        <v>1477000</v>
      </c>
      <c r="K29" s="22">
        <v>1477000</v>
      </c>
      <c r="L29" s="22">
        <v>0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27</v>
      </c>
      <c r="J30" s="22">
        <v>5064723</v>
      </c>
      <c r="K30" s="22">
        <v>748334</v>
      </c>
      <c r="L30" s="22">
        <v>0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28</v>
      </c>
      <c r="J31" s="22">
        <v>3844200</v>
      </c>
      <c r="K31" s="22">
        <v>3844200</v>
      </c>
      <c r="L31" s="22">
        <v>0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29</v>
      </c>
      <c r="H32" s="21"/>
      <c r="I32" s="21"/>
      <c r="J32" s="22">
        <f>SUM(J33:J39)</f>
        <v>20390458</v>
      </c>
      <c r="K32" s="22">
        <f>SUM(K33:K39)</f>
        <v>10775328</v>
      </c>
      <c r="L32" s="22">
        <f t="shared" ref="L32:N32" si="6">SUM(L33:L39)</f>
        <v>0</v>
      </c>
      <c r="M32" s="22">
        <v>0</v>
      </c>
      <c r="N32" s="22">
        <f t="shared" si="6"/>
        <v>0</v>
      </c>
    </row>
    <row r="33" spans="3:16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30</v>
      </c>
      <c r="J33" s="22">
        <v>3934967</v>
      </c>
      <c r="K33" s="22">
        <v>3933200</v>
      </c>
      <c r="L33" s="22">
        <v>0</v>
      </c>
      <c r="M33" s="22">
        <v>0</v>
      </c>
      <c r="N33" s="22">
        <v>0</v>
      </c>
    </row>
    <row r="34" spans="3:16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31</v>
      </c>
      <c r="J34" s="22">
        <v>208626</v>
      </c>
      <c r="K34" s="22">
        <v>208626</v>
      </c>
      <c r="L34" s="22">
        <v>0</v>
      </c>
      <c r="M34" s="22">
        <v>0</v>
      </c>
      <c r="N34" s="22">
        <v>0</v>
      </c>
    </row>
    <row r="35" spans="3:16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32</v>
      </c>
      <c r="J35" s="22">
        <v>15928465</v>
      </c>
      <c r="K35" s="22">
        <v>6315102</v>
      </c>
      <c r="L35" s="22">
        <v>0</v>
      </c>
      <c r="M35" s="22">
        <v>0</v>
      </c>
      <c r="N35" s="22">
        <v>0</v>
      </c>
      <c r="P35" s="76"/>
    </row>
    <row r="36" spans="3:16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33</v>
      </c>
      <c r="J36" s="22">
        <v>65000</v>
      </c>
      <c r="K36" s="22">
        <v>65000</v>
      </c>
      <c r="L36" s="22">
        <v>0</v>
      </c>
      <c r="M36" s="22">
        <v>0</v>
      </c>
      <c r="N36" s="22">
        <v>0</v>
      </c>
    </row>
    <row r="37" spans="3:16" s="23" customFormat="1" ht="20.100000000000001" customHeight="1" x14ac:dyDescent="0.25">
      <c r="D37" s="24"/>
      <c r="E37" s="21"/>
      <c r="F37" s="21"/>
      <c r="G37" s="21"/>
      <c r="H37" s="74">
        <v>3500</v>
      </c>
      <c r="I37" s="21" t="s">
        <v>108</v>
      </c>
      <c r="J37" s="22">
        <v>0</v>
      </c>
      <c r="K37" s="22">
        <v>0</v>
      </c>
      <c r="L37" s="22">
        <v>0</v>
      </c>
      <c r="M37" s="22"/>
      <c r="N37" s="22"/>
      <c r="P37" s="77"/>
    </row>
    <row r="38" spans="3:16" s="23" customFormat="1" ht="20.100000000000001" customHeight="1" x14ac:dyDescent="0.25">
      <c r="D38" s="24"/>
      <c r="E38" s="21"/>
      <c r="F38" s="21"/>
      <c r="G38" s="21"/>
      <c r="H38" s="21">
        <v>3700</v>
      </c>
      <c r="I38" s="21" t="s">
        <v>34</v>
      </c>
      <c r="J38" s="22">
        <v>248200</v>
      </c>
      <c r="K38" s="22">
        <v>248200</v>
      </c>
      <c r="L38" s="22">
        <v>0</v>
      </c>
      <c r="M38" s="22">
        <v>0</v>
      </c>
      <c r="N38" s="22">
        <v>0</v>
      </c>
    </row>
    <row r="39" spans="3:16" s="23" customFormat="1" ht="20.100000000000001" customHeight="1" x14ac:dyDescent="0.25">
      <c r="D39" s="24"/>
      <c r="E39" s="21"/>
      <c r="F39" s="21"/>
      <c r="G39" s="21"/>
      <c r="H39" s="21">
        <v>3900</v>
      </c>
      <c r="I39" s="21" t="s">
        <v>35</v>
      </c>
      <c r="J39" s="22">
        <v>5200</v>
      </c>
      <c r="K39" s="22">
        <v>5200</v>
      </c>
      <c r="L39" s="22">
        <v>0</v>
      </c>
      <c r="M39" s="22">
        <v>0</v>
      </c>
      <c r="N39" s="22">
        <v>0</v>
      </c>
    </row>
    <row r="40" spans="3:16" s="23" customFormat="1" ht="20.100000000000001" customHeight="1" x14ac:dyDescent="0.25">
      <c r="D40" s="24"/>
      <c r="E40" s="21" t="s">
        <v>36</v>
      </c>
      <c r="F40" s="21"/>
      <c r="G40" s="21"/>
      <c r="H40" s="21"/>
      <c r="I40" s="21"/>
      <c r="J40" s="22">
        <f>+J41</f>
        <v>67783</v>
      </c>
      <c r="K40" s="22">
        <f t="shared" ref="K40:N41" si="7">+K41</f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</row>
    <row r="41" spans="3:16" s="23" customFormat="1" ht="20.100000000000001" customHeight="1" x14ac:dyDescent="0.25">
      <c r="D41" s="24"/>
      <c r="E41" s="21"/>
      <c r="F41" s="21">
        <v>3000</v>
      </c>
      <c r="G41" s="21" t="s">
        <v>29</v>
      </c>
      <c r="H41" s="21"/>
      <c r="I41" s="21"/>
      <c r="J41" s="22">
        <f>+J42</f>
        <v>67783</v>
      </c>
      <c r="K41" s="22">
        <f t="shared" si="7"/>
        <v>0</v>
      </c>
      <c r="L41" s="22">
        <f t="shared" si="7"/>
        <v>0</v>
      </c>
      <c r="M41" s="22">
        <f t="shared" si="7"/>
        <v>0</v>
      </c>
      <c r="N41" s="22">
        <f t="shared" si="7"/>
        <v>0</v>
      </c>
    </row>
    <row r="42" spans="3:16" s="23" customFormat="1" ht="20.100000000000001" customHeight="1" x14ac:dyDescent="0.25">
      <c r="D42" s="24"/>
      <c r="E42" s="21"/>
      <c r="F42" s="21"/>
      <c r="G42" s="21"/>
      <c r="H42" s="21">
        <v>3900</v>
      </c>
      <c r="I42" s="21" t="s">
        <v>35</v>
      </c>
      <c r="J42" s="22">
        <v>67783</v>
      </c>
      <c r="K42" s="22">
        <v>0</v>
      </c>
      <c r="L42" s="22">
        <v>0</v>
      </c>
      <c r="M42" s="22">
        <v>0</v>
      </c>
      <c r="N42" s="22">
        <v>0</v>
      </c>
    </row>
    <row r="43" spans="3:16" s="23" customFormat="1" ht="20.100000000000001" customHeight="1" x14ac:dyDescent="0.25">
      <c r="D43" s="17" t="s">
        <v>37</v>
      </c>
      <c r="E43" s="21"/>
      <c r="F43" s="21"/>
      <c r="G43" s="21"/>
      <c r="H43" s="21"/>
      <c r="I43" s="21"/>
      <c r="J43" s="22">
        <f>+J44</f>
        <v>60710000</v>
      </c>
      <c r="K43" s="22">
        <f>+K44</f>
        <v>0</v>
      </c>
      <c r="L43" s="22">
        <f t="shared" ref="L43:N43" si="8">+L44</f>
        <v>0</v>
      </c>
      <c r="M43" s="22">
        <f t="shared" si="8"/>
        <v>0</v>
      </c>
      <c r="N43" s="22">
        <f t="shared" si="8"/>
        <v>0</v>
      </c>
    </row>
    <row r="44" spans="3:16" s="23" customFormat="1" ht="20.100000000000001" customHeight="1" x14ac:dyDescent="0.25">
      <c r="D44" s="24"/>
      <c r="E44" s="21" t="s">
        <v>38</v>
      </c>
      <c r="F44" s="21"/>
      <c r="G44" s="21"/>
      <c r="H44" s="21"/>
      <c r="I44" s="21"/>
      <c r="J44" s="22">
        <f>J45</f>
        <v>60710000</v>
      </c>
      <c r="K44" s="22">
        <f>K45</f>
        <v>0</v>
      </c>
      <c r="L44" s="22">
        <f t="shared" ref="L44:N44" si="9">L45</f>
        <v>0</v>
      </c>
      <c r="M44" s="22">
        <f t="shared" si="9"/>
        <v>0</v>
      </c>
      <c r="N44" s="22">
        <f t="shared" si="9"/>
        <v>0</v>
      </c>
    </row>
    <row r="45" spans="3:16" s="23" customFormat="1" ht="20.100000000000001" customHeight="1" x14ac:dyDescent="0.25">
      <c r="D45" s="24"/>
      <c r="E45" s="21"/>
      <c r="F45" s="21">
        <v>3000</v>
      </c>
      <c r="G45" s="21" t="s">
        <v>29</v>
      </c>
      <c r="H45" s="21"/>
      <c r="I45" s="21"/>
      <c r="J45" s="22">
        <f>SUM(J46)</f>
        <v>60710000</v>
      </c>
      <c r="K45" s="22">
        <f>SUM(K46:K46)</f>
        <v>0</v>
      </c>
      <c r="L45" s="22">
        <f>SUM(L46:L46)</f>
        <v>0</v>
      </c>
      <c r="M45" s="22">
        <f>SUM(M46:M46)</f>
        <v>0</v>
      </c>
      <c r="N45" s="22">
        <f>SUM(N46:N46)</f>
        <v>0</v>
      </c>
    </row>
    <row r="46" spans="3:16" s="23" customFormat="1" ht="20.100000000000001" customHeight="1" x14ac:dyDescent="0.25">
      <c r="D46" s="24"/>
      <c r="E46" s="21"/>
      <c r="F46" s="21"/>
      <c r="G46" s="21"/>
      <c r="H46" s="21">
        <v>3300</v>
      </c>
      <c r="I46" s="21" t="s">
        <v>32</v>
      </c>
      <c r="J46" s="22">
        <v>60710000</v>
      </c>
      <c r="K46" s="22">
        <v>0</v>
      </c>
      <c r="L46" s="22">
        <f>+K46</f>
        <v>0</v>
      </c>
      <c r="M46" s="22"/>
      <c r="N46" s="22"/>
    </row>
    <row r="47" spans="3:16" ht="20.100000000000001" customHeight="1" x14ac:dyDescent="0.25">
      <c r="D47" s="25"/>
      <c r="E47" s="26"/>
      <c r="F47" s="26"/>
      <c r="G47" s="26"/>
      <c r="H47" s="26"/>
      <c r="I47" s="26"/>
      <c r="J47" s="27"/>
      <c r="K47" s="27"/>
      <c r="L47" s="27"/>
      <c r="M47" s="27"/>
      <c r="N47" s="27"/>
    </row>
    <row r="48" spans="3:16" x14ac:dyDescent="0.25">
      <c r="C48" s="28"/>
      <c r="D48" s="29" t="s">
        <v>39</v>
      </c>
      <c r="E48" s="29"/>
      <c r="F48" s="29"/>
      <c r="G48" s="29"/>
      <c r="H48" s="29"/>
      <c r="I48" s="29"/>
    </row>
    <row r="49" spans="3:9" x14ac:dyDescent="0.25">
      <c r="C49" s="28"/>
      <c r="D49" s="29" t="s">
        <v>40</v>
      </c>
      <c r="E49" s="29"/>
      <c r="F49" s="29"/>
      <c r="G49" s="29"/>
      <c r="H49" s="29"/>
      <c r="I49" s="29"/>
    </row>
    <row r="50" spans="3:9" x14ac:dyDescent="0.25">
      <c r="C50" s="28"/>
    </row>
    <row r="51" spans="3:9" x14ac:dyDescent="0.25">
      <c r="C51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(3)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Ricardo Romero</cp:lastModifiedBy>
  <dcterms:created xsi:type="dcterms:W3CDTF">2015-02-12T17:19:12Z</dcterms:created>
  <dcterms:modified xsi:type="dcterms:W3CDTF">2019-10-18T23:05:25Z</dcterms:modified>
</cp:coreProperties>
</file>